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 activeTab="6"/>
  </bookViews>
  <sheets>
    <sheet name="20주령" sheetId="10" r:id="rId1"/>
    <sheet name="24주령" sheetId="11" r:id="rId2"/>
    <sheet name="28주령" sheetId="13" r:id="rId3"/>
    <sheet name="34주령" sheetId="14" r:id="rId4"/>
    <sheet name="42주령" sheetId="15" r:id="rId5"/>
    <sheet name="48주령" sheetId="16" r:id="rId6"/>
    <sheet name="54주령" sheetId="17" r:id="rId7"/>
    <sheet name="graph" sheetId="12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7" l="1"/>
  <c r="F10" i="17" s="1"/>
  <c r="B10" i="17"/>
  <c r="D10" i="16" l="1"/>
  <c r="F10" i="16" s="1"/>
  <c r="B10" i="16"/>
  <c r="D10" i="15" l="1"/>
  <c r="F10" i="15" s="1"/>
  <c r="B10" i="15"/>
  <c r="B10" i="14" l="1"/>
  <c r="D10" i="14"/>
  <c r="F10" i="14" s="1"/>
  <c r="D10" i="13" l="1"/>
  <c r="F10" i="13" s="1"/>
  <c r="B10" i="13"/>
  <c r="D10" i="11" l="1"/>
  <c r="F10" i="11" s="1"/>
  <c r="B10" i="11"/>
  <c r="H14" i="12"/>
  <c r="S4" i="12"/>
  <c r="V4" i="12"/>
  <c r="Z12" i="12"/>
  <c r="C5" i="12"/>
  <c r="D13" i="12"/>
  <c r="K14" i="12"/>
  <c r="F4" i="12"/>
  <c r="K13" i="12"/>
  <c r="X5" i="12"/>
  <c r="L12" i="12"/>
  <c r="V6" i="12"/>
  <c r="G12" i="12"/>
  <c r="N14" i="12"/>
  <c r="X11" i="12"/>
  <c r="T11" i="12"/>
  <c r="S7" i="12"/>
  <c r="B13" i="12"/>
  <c r="V12" i="12"/>
  <c r="D3" i="12"/>
  <c r="AB5" i="12"/>
  <c r="W9" i="12"/>
  <c r="R4" i="12"/>
  <c r="K12" i="12"/>
  <c r="S3" i="12"/>
  <c r="K9" i="12"/>
  <c r="X4" i="12"/>
  <c r="S6" i="12"/>
  <c r="B8" i="12"/>
  <c r="G6" i="12"/>
  <c r="J8" i="12"/>
  <c r="C6" i="12"/>
  <c r="K6" i="12"/>
  <c r="D6" i="12"/>
  <c r="AB8" i="12"/>
  <c r="Z14" i="12"/>
  <c r="O12" i="12"/>
  <c r="O3" i="12"/>
  <c r="O8" i="12"/>
  <c r="F5" i="12"/>
  <c r="AA3" i="12"/>
  <c r="D14" i="12"/>
  <c r="H8" i="12"/>
  <c r="W14" i="12"/>
  <c r="K5" i="12"/>
  <c r="AA10" i="12"/>
  <c r="T8" i="12"/>
  <c r="S12" i="12"/>
  <c r="J14" i="12"/>
  <c r="Z6" i="12"/>
  <c r="R6" i="12"/>
  <c r="AB7" i="12"/>
  <c r="H6" i="12"/>
  <c r="B3" i="12"/>
  <c r="X7" i="12"/>
  <c r="H12" i="12"/>
  <c r="N4" i="12"/>
  <c r="AB12" i="12"/>
  <c r="AA9" i="12"/>
  <c r="C13" i="12"/>
  <c r="G7" i="12"/>
  <c r="T7" i="12"/>
  <c r="G4" i="12"/>
  <c r="X10" i="12"/>
  <c r="F14" i="12"/>
  <c r="O9" i="12"/>
  <c r="T12" i="12"/>
  <c r="Z4" i="12"/>
  <c r="AA8" i="12"/>
  <c r="R10" i="12"/>
  <c r="P11" i="12"/>
  <c r="C4" i="12"/>
  <c r="O14" i="12"/>
  <c r="AB14" i="12"/>
  <c r="V3" i="12"/>
  <c r="T14" i="12"/>
  <c r="R14" i="12"/>
  <c r="O5" i="12"/>
  <c r="P12" i="12"/>
  <c r="G10" i="12"/>
  <c r="N12" i="12"/>
  <c r="V11" i="12"/>
  <c r="J12" i="12"/>
  <c r="X8" i="12"/>
  <c r="G5" i="12"/>
  <c r="T10" i="12"/>
  <c r="B11" i="12"/>
  <c r="AA6" i="12"/>
  <c r="R3" i="12"/>
  <c r="W7" i="12"/>
  <c r="O13" i="12"/>
  <c r="N10" i="12"/>
  <c r="D5" i="12"/>
  <c r="X6" i="12"/>
  <c r="Z9" i="12"/>
  <c r="B4" i="12"/>
  <c r="C7" i="12"/>
  <c r="W8" i="12"/>
  <c r="J9" i="12"/>
  <c r="X13" i="12"/>
  <c r="L10" i="12"/>
  <c r="G9" i="12"/>
  <c r="P6" i="12"/>
  <c r="F8" i="12"/>
  <c r="T5" i="12"/>
  <c r="X9" i="12"/>
  <c r="W3" i="12"/>
  <c r="L5" i="12"/>
  <c r="J6" i="12"/>
  <c r="AB13" i="12"/>
  <c r="K3" i="12"/>
  <c r="S5" i="12"/>
  <c r="C10" i="12"/>
  <c r="N11" i="12"/>
  <c r="V9" i="12"/>
  <c r="W13" i="12"/>
  <c r="J7" i="12"/>
  <c r="R11" i="12"/>
  <c r="F9" i="12"/>
  <c r="R13" i="12"/>
  <c r="H10" i="12"/>
  <c r="L6" i="12"/>
  <c r="AA14" i="12"/>
  <c r="Z11" i="12"/>
  <c r="S11" i="12"/>
  <c r="J10" i="12"/>
  <c r="R12" i="12"/>
  <c r="V8" i="12"/>
  <c r="C9" i="12"/>
  <c r="C14" i="12"/>
  <c r="X14" i="12"/>
  <c r="K10" i="12"/>
  <c r="AA13" i="12"/>
  <c r="R5" i="12"/>
  <c r="W4" i="12"/>
  <c r="G11" i="12"/>
  <c r="Z7" i="12"/>
  <c r="N13" i="12"/>
  <c r="F7" i="12"/>
  <c r="N3" i="12"/>
  <c r="Z5" i="12"/>
  <c r="J5" i="12"/>
  <c r="T6" i="12"/>
  <c r="P13" i="12"/>
  <c r="V7" i="12"/>
  <c r="AA5" i="12"/>
  <c r="O7" i="12"/>
  <c r="H13" i="12"/>
  <c r="T3" i="12"/>
  <c r="AA11" i="12"/>
  <c r="G8" i="12"/>
  <c r="X3" i="12"/>
  <c r="Z8" i="12"/>
  <c r="S8" i="12"/>
  <c r="S13" i="12"/>
  <c r="F10" i="12"/>
  <c r="C12" i="12"/>
  <c r="L8" i="12"/>
  <c r="AB4" i="12"/>
  <c r="J3" i="12"/>
  <c r="L7" i="12"/>
  <c r="O6" i="12"/>
  <c r="V5" i="12"/>
  <c r="P5" i="12"/>
  <c r="O10" i="12"/>
  <c r="D10" i="12"/>
  <c r="G13" i="12"/>
  <c r="O11" i="12"/>
  <c r="L4" i="12"/>
  <c r="N5" i="12"/>
  <c r="P8" i="12"/>
  <c r="O4" i="12"/>
  <c r="B5" i="12"/>
  <c r="H11" i="12"/>
  <c r="S14" i="12"/>
  <c r="F12" i="12"/>
  <c r="F6" i="12"/>
  <c r="P7" i="12"/>
  <c r="L11" i="12"/>
  <c r="L3" i="12"/>
  <c r="Z3" i="12"/>
  <c r="S10" i="12"/>
  <c r="N6" i="12"/>
  <c r="D8" i="12"/>
  <c r="V13" i="12"/>
  <c r="D4" i="12"/>
  <c r="L13" i="12"/>
  <c r="H3" i="12"/>
  <c r="J11" i="12"/>
  <c r="AA4" i="12"/>
  <c r="F13" i="12"/>
  <c r="AA12" i="12"/>
  <c r="W5" i="12"/>
  <c r="G14" i="12"/>
  <c r="W6" i="12"/>
  <c r="W10" i="12"/>
  <c r="R7" i="12"/>
  <c r="D9" i="12"/>
  <c r="X12" i="12"/>
  <c r="V10" i="12"/>
  <c r="W12" i="12"/>
  <c r="P9" i="12"/>
  <c r="AB9" i="12"/>
  <c r="J4" i="12"/>
  <c r="C11" i="12"/>
  <c r="C8" i="12"/>
  <c r="AB10" i="12"/>
  <c r="K4" i="12"/>
  <c r="H5" i="12"/>
  <c r="H7" i="12"/>
  <c r="B12" i="12"/>
  <c r="F3" i="12"/>
  <c r="R8" i="12"/>
  <c r="T4" i="12"/>
  <c r="AB11" i="12"/>
  <c r="AB6" i="12"/>
  <c r="N8" i="12"/>
  <c r="K11" i="12"/>
  <c r="R9" i="12"/>
  <c r="W11" i="12"/>
  <c r="AB3" i="12"/>
  <c r="T9" i="12"/>
  <c r="B7" i="12"/>
  <c r="S9" i="12"/>
  <c r="D11" i="12"/>
  <c r="P14" i="12"/>
  <c r="P3" i="12"/>
  <c r="B14" i="12"/>
  <c r="H4" i="12"/>
  <c r="Z13" i="12"/>
  <c r="D7" i="12"/>
  <c r="L9" i="12"/>
  <c r="L14" i="12"/>
  <c r="B10" i="12"/>
  <c r="B6" i="12"/>
  <c r="N7" i="12"/>
  <c r="P10" i="12"/>
  <c r="J13" i="12"/>
  <c r="AA7" i="12"/>
  <c r="P4" i="12"/>
  <c r="H9" i="12"/>
  <c r="N9" i="12"/>
  <c r="K7" i="12"/>
  <c r="D12" i="12"/>
  <c r="B9" i="12"/>
  <c r="C3" i="12"/>
  <c r="Z10" i="12"/>
  <c r="K8" i="12"/>
  <c r="V14" i="12"/>
  <c r="F11" i="12"/>
  <c r="G3" i="12"/>
  <c r="T13" i="12"/>
  <c r="AC7" i="12" l="1"/>
  <c r="Y3" i="12"/>
  <c r="AC4" i="12"/>
  <c r="M3" i="12"/>
  <c r="AC3" i="12"/>
  <c r="Q4" i="12"/>
  <c r="E5" i="12"/>
  <c r="U5" i="12"/>
  <c r="I6" i="12"/>
  <c r="Y6" i="12"/>
  <c r="M7" i="12"/>
  <c r="Q9" i="12"/>
  <c r="E10" i="12"/>
  <c r="U10" i="12"/>
  <c r="I11" i="12"/>
  <c r="I3" i="12"/>
  <c r="M4" i="12"/>
  <c r="Q5" i="12"/>
  <c r="E6" i="12"/>
  <c r="U6" i="12"/>
  <c r="I7" i="12"/>
  <c r="Y7" i="12"/>
  <c r="M9" i="12"/>
  <c r="AC9" i="12"/>
  <c r="Q10" i="12"/>
  <c r="E11" i="12"/>
  <c r="U11" i="12"/>
  <c r="E3" i="12"/>
  <c r="U3" i="12"/>
  <c r="I4" i="12"/>
  <c r="Y4" i="12"/>
  <c r="M5" i="12"/>
  <c r="AC5" i="12"/>
  <c r="Q6" i="12"/>
  <c r="E7" i="12"/>
  <c r="U7" i="12"/>
  <c r="I9" i="12"/>
  <c r="Y9" i="12"/>
  <c r="M10" i="12"/>
  <c r="AC10" i="12"/>
  <c r="Q11" i="12"/>
  <c r="Q3" i="12"/>
  <c r="E4" i="12"/>
  <c r="U4" i="12"/>
  <c r="I5" i="12"/>
  <c r="Y5" i="12"/>
  <c r="M6" i="12"/>
  <c r="AC6" i="12"/>
  <c r="Q7" i="12"/>
  <c r="U9" i="12"/>
  <c r="I10" i="12"/>
  <c r="Y10" i="12"/>
  <c r="M11" i="12"/>
  <c r="Y11" i="12"/>
  <c r="AC11" i="12"/>
  <c r="E12" i="12"/>
  <c r="I12" i="12"/>
  <c r="M12" i="12"/>
  <c r="Q12" i="12"/>
  <c r="U12" i="12"/>
  <c r="Y12" i="12"/>
  <c r="AC12" i="12"/>
  <c r="E13" i="12"/>
  <c r="I13" i="12"/>
  <c r="M13" i="12"/>
  <c r="Q13" i="12"/>
  <c r="U13" i="12"/>
  <c r="Y13" i="12"/>
  <c r="AC13" i="12"/>
  <c r="E14" i="12"/>
  <c r="I14" i="12"/>
  <c r="M14" i="12"/>
  <c r="Q14" i="12"/>
  <c r="U14" i="12"/>
  <c r="Y14" i="12"/>
  <c r="AC14" i="12"/>
  <c r="I8" i="12"/>
  <c r="M8" i="12"/>
  <c r="Q8" i="12"/>
  <c r="U8" i="12"/>
  <c r="Y8" i="12"/>
  <c r="AC8" i="12"/>
  <c r="D10" i="10"/>
  <c r="F10" i="10" s="1"/>
  <c r="B10" i="10"/>
</calcChain>
</file>

<file path=xl/sharedStrings.xml><?xml version="1.0" encoding="utf-8"?>
<sst xmlns="http://schemas.openxmlformats.org/spreadsheetml/2006/main" count="572" uniqueCount="200">
  <si>
    <t>Case</t>
  </si>
  <si>
    <t>Assay</t>
  </si>
  <si>
    <t>Date</t>
  </si>
  <si>
    <t>AMean</t>
  </si>
  <si>
    <t>CV</t>
  </si>
  <si>
    <t>Count</t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</si>
  <si>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</si>
  <si>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</si>
  <si>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</si>
  <si>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</si>
  <si>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</si>
  <si>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</si>
  <si>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</si>
  <si>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</si>
  <si>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</si>
  <si>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</si>
  <si>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</si>
  <si>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</si>
  <si>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</si>
  <si>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</si>
  <si>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</si>
  <si>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</si>
  <si>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</si>
  <si>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</si>
  <si>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</si>
  <si>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</si>
  <si>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</si>
  <si>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</si>
  <si>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</si>
  <si>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</si>
  <si>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</si>
  <si>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19-1454</t>
    <phoneticPr fontId="3" type="noConversion"/>
  </si>
  <si>
    <t>당진농장</t>
  </si>
  <si>
    <r>
      <t>19-1454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</si>
  <si>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3" type="noConversion"/>
  </si>
  <si>
    <r>
      <t>19-1458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</si>
  <si>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SE</t>
    <phoneticPr fontId="3" type="noConversion"/>
  </si>
  <si>
    <t>CAV</t>
    <phoneticPr fontId="3" type="noConversion"/>
  </si>
  <si>
    <t xml:space="preserve">코   멘   트 </t>
    <phoneticPr fontId="5" type="noConversion"/>
  </si>
  <si>
    <t>- MGMS, SE: 음성유지 중, 양호</t>
    <phoneticPr fontId="3" type="noConversion"/>
  </si>
  <si>
    <t>- CAV: 백신 접종 후 역가 및 양성율 양호</t>
    <phoneticPr fontId="3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</si>
  <si>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</si>
  <si>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</si>
  <si>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</si>
  <si>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</si>
  <si>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</si>
  <si>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</si>
  <si>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</si>
  <si>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19-1735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</si>
  <si>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</si>
  <si>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</si>
  <si>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</si>
  <si>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</si>
  <si>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 xml:space="preserve"> 입  추  일  :</t>
    <phoneticPr fontId="8" type="noConversion"/>
  </si>
  <si>
    <t xml:space="preserve"> 사육  규모 :</t>
    <phoneticPr fontId="5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</si>
  <si>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</si>
  <si>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</si>
  <si>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</si>
  <si>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</si>
  <si>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</si>
  <si>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</si>
  <si>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</si>
  <si>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</si>
  <si>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</si>
  <si>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</si>
  <si>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19-1735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</si>
  <si>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3" type="noConversion"/>
  </si>
  <si>
    <r>
      <t>19-1739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</si>
  <si>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SE</t>
    <phoneticPr fontId="3" type="noConversion"/>
  </si>
  <si>
    <t>IBV</t>
  </si>
  <si>
    <t>APV</t>
    <phoneticPr fontId="3" type="noConversion"/>
  </si>
  <si>
    <t>ND</t>
    <phoneticPr fontId="3" type="noConversion"/>
  </si>
  <si>
    <t/>
  </si>
  <si>
    <t>AI</t>
    <phoneticPr fontId="3" type="noConversion"/>
  </si>
  <si>
    <t>IBD</t>
  </si>
  <si>
    <t>REO</t>
  </si>
  <si>
    <t>AE</t>
  </si>
  <si>
    <t>IBH</t>
    <phoneticPr fontId="3" type="noConversion"/>
  </si>
  <si>
    <t>EDS</t>
    <phoneticPr fontId="3" type="noConversion"/>
  </si>
  <si>
    <t>24주령</t>
    <phoneticPr fontId="3" type="noConversion"/>
  </si>
  <si>
    <t>28주령</t>
    <phoneticPr fontId="3" type="noConversion"/>
  </si>
  <si>
    <t>34주령</t>
    <phoneticPr fontId="3" type="noConversion"/>
  </si>
  <si>
    <t>42주령</t>
    <phoneticPr fontId="3" type="noConversion"/>
  </si>
  <si>
    <t>48주령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</si>
  <si>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</si>
  <si>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</si>
  <si>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</si>
  <si>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</si>
  <si>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</si>
  <si>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</si>
  <si>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</si>
  <si>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</si>
  <si>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</si>
  <si>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</si>
  <si>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</si>
  <si>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</si>
  <si>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</si>
  <si>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</si>
  <si>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 xml:space="preserve">코   멘   트 </t>
    <phoneticPr fontId="5" type="noConversion"/>
  </si>
  <si>
    <t>- MGMS, SE : 음성유지중, 양호</t>
    <phoneticPr fontId="3" type="noConversion"/>
  </si>
  <si>
    <t>- IBV, APV, ND, AI, IBD, AE, IBH, EDS: 백신 접종 후 역가 및 양성률 양호</t>
    <phoneticPr fontId="3" type="noConversion"/>
  </si>
  <si>
    <t>- REO: 역가 높은 수준으로 확인되었으나 육성기 양성반전되어 백신 후 높은 역가 나타나는 것으로 보임</t>
    <phoneticPr fontId="3" type="noConversion"/>
  </si>
  <si>
    <t>19-2019</t>
    <phoneticPr fontId="3" type="noConversion"/>
  </si>
  <si>
    <r>
      <t>19-2019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</si>
  <si>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  <phoneticPr fontId="3" type="noConversion"/>
  </si>
  <si>
    <r>
      <t>19-2023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</si>
  <si>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SE</t>
    <phoneticPr fontId="3" type="noConversion"/>
  </si>
  <si>
    <t>- IBV: 역가 및 양성률 양호</t>
    <phoneticPr fontId="3" type="noConversion"/>
  </si>
  <si>
    <t>AI</t>
    <phoneticPr fontId="3" type="noConversion"/>
  </si>
  <si>
    <r>
      <t>19-2415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  <phoneticPr fontId="3" type="noConversion"/>
  </si>
  <si>
    <r>
      <t>19-2411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3" type="noConversion"/>
  </si>
  <si>
    <t>APV</t>
    <phoneticPr fontId="3" type="noConversion"/>
  </si>
  <si>
    <t>MSMG</t>
    <phoneticPr fontId="3" type="noConversion"/>
  </si>
  <si>
    <t>SE</t>
    <phoneticPr fontId="3" type="noConversion"/>
  </si>
  <si>
    <t>일령:</t>
    <phoneticPr fontId="8" type="noConversion"/>
  </si>
  <si>
    <t>2. 검사결과</t>
    <phoneticPr fontId="5" type="noConversion"/>
  </si>
  <si>
    <t>체리부로 중앙연구소 ( ),  의뢰한 농장( )에서 부담합니다.</t>
    <phoneticPr fontId="5" type="noConversion"/>
  </si>
  <si>
    <t xml:space="preserve">검사료 (             )원은  </t>
    <phoneticPr fontId="5" type="noConversion"/>
  </si>
  <si>
    <t>내</t>
    <phoneticPr fontId="5" type="noConversion"/>
  </si>
  <si>
    <t>수</t>
    <phoneticPr fontId="5" type="noConversion"/>
  </si>
  <si>
    <t>19-2411</t>
    <phoneticPr fontId="3" type="noConversion"/>
  </si>
  <si>
    <t>1. 의뢰사항</t>
    <phoneticPr fontId="5" type="noConversion"/>
  </si>
  <si>
    <t>- IBV, APV, AI: 역가 양호</t>
    <phoneticPr fontId="3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</si>
  <si>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</si>
  <si>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</si>
  <si>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접</t>
    <phoneticPr fontId="5" type="noConversion"/>
  </si>
  <si>
    <t xml:space="preserve"> 접수  번호 :</t>
    <phoneticPr fontId="5" type="noConversion"/>
  </si>
  <si>
    <t xml:space="preserve"> 접수  일자 :</t>
    <phoneticPr fontId="5" type="noConversion"/>
  </si>
  <si>
    <t xml:space="preserve"> 발송  일자 :</t>
    <phoneticPr fontId="8" type="noConversion"/>
  </si>
  <si>
    <t xml:space="preserve"> 고        객 :</t>
    <phoneticPr fontId="5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</si>
  <si>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</si>
  <si>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</si>
  <si>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</si>
  <si>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</si>
  <si>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</si>
  <si>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</si>
  <si>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</si>
  <si>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</si>
  <si>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</si>
  <si>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</si>
  <si>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</si>
  <si>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</si>
  <si>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</si>
  <si>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19-2947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</si>
  <si>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3" type="noConversion"/>
  </si>
  <si>
    <r>
      <t>19-2951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</si>
  <si>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SE</t>
    <phoneticPr fontId="3" type="noConversion"/>
  </si>
  <si>
    <t>AI</t>
    <phoneticPr fontId="3" type="noConversion"/>
  </si>
  <si>
    <t>19-2947</t>
    <phoneticPr fontId="3" type="noConversion"/>
  </si>
  <si>
    <t xml:space="preserve">코   멘   트 </t>
    <phoneticPr fontId="5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</si>
  <si>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</si>
  <si>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</si>
  <si>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- MGMS, SE: 음성 유지중</t>
    <phoneticPr fontId="3" type="noConversion"/>
  </si>
  <si>
    <t>- IBV, AI, IBD, REO: 검사 결과 양호</t>
    <phoneticPr fontId="3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</si>
  <si>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</si>
  <si>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</si>
  <si>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19-3322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</si>
  <si>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</si>
  <si>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</si>
  <si>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</si>
  <si>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</si>
  <si>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</si>
  <si>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 xml:space="preserve"> 채  혈  일  :</t>
    <phoneticPr fontId="8" type="noConversion"/>
  </si>
  <si>
    <t xml:space="preserve"> 전화  번호 :</t>
    <phoneticPr fontId="8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</si>
  <si>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</si>
  <si>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</si>
  <si>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</si>
  <si>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19-3322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</si>
  <si>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3" type="noConversion"/>
  </si>
  <si>
    <r>
      <t>19-3326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</si>
  <si>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SE</t>
    <phoneticPr fontId="3" type="noConversion"/>
  </si>
  <si>
    <t>APV</t>
    <phoneticPr fontId="3" type="noConversion"/>
  </si>
  <si>
    <t>EDS</t>
    <phoneticPr fontId="3" type="noConversion"/>
  </si>
  <si>
    <t>AI</t>
    <phoneticPr fontId="3" type="noConversion"/>
  </si>
  <si>
    <t>ND</t>
    <phoneticPr fontId="3" type="noConversion"/>
  </si>
  <si>
    <t>접  수  내  용</t>
    <phoneticPr fontId="5" type="noConversion"/>
  </si>
  <si>
    <t>접수  번호 :</t>
    <phoneticPr fontId="5" type="noConversion"/>
  </si>
  <si>
    <t>고        객 :</t>
    <phoneticPr fontId="5" type="noConversion"/>
  </si>
  <si>
    <t>주        소 :</t>
    <phoneticPr fontId="5" type="noConversion"/>
  </si>
  <si>
    <t>기타  사항 :</t>
    <phoneticPr fontId="3" type="noConversion"/>
  </si>
  <si>
    <t>- IBV: 111동 역가 매우 높은 수준, 외부로부터 바이러스 유입되었을 가능성 높음</t>
    <phoneticPr fontId="3" type="noConversion"/>
  </si>
  <si>
    <t>- APV, EDS, AI, ND: 검사결과 양호</t>
    <phoneticPr fontId="3" type="noConversion"/>
  </si>
  <si>
    <t>20-0153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</si>
  <si>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</si>
  <si>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</si>
  <si>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</si>
  <si>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</si>
  <si>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</si>
  <si>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 xml:space="preserve"> 채  혈  일  :</t>
    <phoneticPr fontId="8" type="noConversion"/>
  </si>
  <si>
    <t xml:space="preserve"> 전화  번호 :</t>
    <phoneticPr fontId="8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</si>
  <si>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</si>
  <si>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</si>
  <si>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</si>
  <si>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20-0153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3" type="noConversion"/>
  </si>
  <si>
    <t>AI</t>
    <phoneticPr fontId="3" type="noConversion"/>
  </si>
  <si>
    <r>
      <t>20-0157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  <phoneticPr fontId="3" type="noConversion"/>
  </si>
  <si>
    <t>MSMG</t>
    <phoneticPr fontId="3" type="noConversion"/>
  </si>
  <si>
    <t>SE</t>
    <phoneticPr fontId="3" type="noConversion"/>
  </si>
  <si>
    <t>IBV</t>
    <phoneticPr fontId="3" type="noConversion"/>
  </si>
  <si>
    <t xml:space="preserve">코   멘   트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</si>
</sst>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8.5"/>
      <color theme="1"/>
      <name val="Arial"/>
      <family val="2"/>
    </font>
    <font>
      <sz val="10"/>
      <name val="맑은 고딕"/>
      <family val="3"/>
      <charset val="129"/>
      <scheme val="minor"/>
    </font>
    <font>
      <sz val="8"/>
      <name val="Arial"/>
      <family val="2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6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8" fontId="20" fillId="5" borderId="14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18" xfId="0" applyFont="1" applyBorder="1" applyAlignment="1">
      <alignment horizontal="center"/>
    </xf>
    <xf numFmtId="14" fontId="22" fillId="0" borderId="1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27" fillId="0" borderId="20" xfId="0" quotePrefix="1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0" xfId="0" quotePrefix="1" applyFont="1" applyBorder="1">
      <alignment vertical="center"/>
    </xf>
    <xf numFmtId="0" fontId="2" fillId="0" borderId="24" xfId="0" quotePrefix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179" fontId="22" fillId="0" borderId="18" xfId="0" applyNumberFormat="1" applyFont="1" applyBorder="1" applyAlignment="1">
      <alignment horizontal="center" vertical="center"/>
    </xf>
    <xf numFmtId="1" fontId="22" fillId="0" borderId="18" xfId="0" quotePrefix="1" applyNumberFormat="1" applyFont="1" applyBorder="1" applyAlignment="1">
      <alignment horizontal="center" vertical="center"/>
    </xf>
    <xf numFmtId="1" fontId="28" fillId="0" borderId="18" xfId="3" applyNumberFormat="1" applyFont="1" applyFill="1" applyBorder="1" applyAlignment="1" applyProtection="1">
      <alignment horizontal="center" vertical="center"/>
    </xf>
    <xf numFmtId="1" fontId="22" fillId="0" borderId="18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6" borderId="30" xfId="0" applyFill="1" applyBorder="1">
      <alignment vertical="center"/>
    </xf>
    <xf numFmtId="0" fontId="0" fillId="0" borderId="0" xfId="0" applyBorder="1">
      <alignment vertical="center"/>
    </xf>
    <xf numFmtId="180" fontId="0" fillId="6" borderId="31" xfId="4" applyNumberFormat="1" applyFont="1" applyFill="1" applyBorder="1">
      <alignment vertical="center"/>
    </xf>
    <xf numFmtId="0" fontId="0" fillId="6" borderId="32" xfId="0" applyFill="1" applyBorder="1">
      <alignment vertical="center"/>
    </xf>
    <xf numFmtId="0" fontId="0" fillId="0" borderId="33" xfId="0" applyBorder="1">
      <alignment vertical="center"/>
    </xf>
    <xf numFmtId="180" fontId="0" fillId="6" borderId="34" xfId="4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27" fillId="0" borderId="35" xfId="0" quotePrefix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14" fillId="0" borderId="4" xfId="5" applyFont="1" applyBorder="1" applyAlignment="1">
      <alignment horizontal="justify" vertical="center"/>
    </xf>
    <xf numFmtId="0" fontId="14" fillId="0" borderId="8" xfId="5" applyFont="1" applyBorder="1" applyAlignment="1">
      <alignment horizontal="justify" vertical="center"/>
    </xf>
    <xf numFmtId="0" fontId="14" fillId="0" borderId="36" xfId="5" applyFont="1" applyBorder="1" applyAlignment="1">
      <alignment horizontal="justify"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4" fillId="0" borderId="4" xfId="5" applyFont="1" applyBorder="1" applyAlignment="1">
      <alignment horizontal="center" vertical="center" textRotation="91"/>
    </xf>
    <xf numFmtId="0" fontId="14" fillId="0" borderId="8" xfId="5" applyFont="1" applyBorder="1" applyAlignment="1">
      <alignment horizontal="center" vertical="center" textRotation="91"/>
    </xf>
    <xf numFmtId="0" fontId="14" fillId="0" borderId="36" xfId="5" applyFont="1" applyBorder="1" applyAlignment="1">
      <alignment horizontal="center" vertical="center" textRotation="9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6">
    <cellStyle name="백분율" xfId="4" builtinId="5"/>
    <cellStyle name="쉼표 [0] 2" xfId="1"/>
    <cellStyle name="표준" xfId="0" builtinId="0"/>
    <cellStyle name="표준 2" xfId="2"/>
    <cellStyle name="표준 5" xfId="5"/>
    <cellStyle name="표준_양계혈청검사결과(견본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(graph!$B$3,graph!$F$3,graph!$J$3,graph!$N$3,graph!$R$3,graph!$V$3,graph!$Z$3)</c:f>
              <c:numCache>
                <c:formatCode>General</c:formatCode>
                <c:ptCount val="7"/>
                <c:pt idx="0">
                  <c:v>11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7.35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1-48C0-8C12-7DEF4921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502336"/>
        <c:axId val="14150387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(graph!$E$3,graph!$I$3,graph!$M$3,graph!$Q$3,graph!$U$3,graph!$Y$3,graph!$AC$3)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1-48C0-8C12-7DEF4921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15392"/>
        <c:axId val="141513856"/>
      </c:lineChart>
      <c:catAx>
        <c:axId val="14150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03872"/>
        <c:crosses val="autoZero"/>
        <c:auto val="1"/>
        <c:lblAlgn val="ctr"/>
        <c:lblOffset val="100"/>
        <c:noMultiLvlLbl val="0"/>
      </c:catAx>
      <c:valAx>
        <c:axId val="14150387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02336"/>
        <c:crosses val="autoZero"/>
        <c:crossBetween val="between"/>
      </c:valAx>
      <c:valAx>
        <c:axId val="1415138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15392"/>
        <c:crosses val="max"/>
        <c:crossBetween val="between"/>
      </c:valAx>
      <c:catAx>
        <c:axId val="141515392"/>
        <c:scaling>
          <c:orientation val="minMax"/>
        </c:scaling>
        <c:delete val="1"/>
        <c:axPos val="b"/>
        <c:majorTickMark val="out"/>
        <c:minorTickMark val="none"/>
        <c:tickLblPos val="none"/>
        <c:crossAx val="141513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(graph!$B$12,graph!$F$12,graph!$J$12,graph!$N$12,graph!$R$12,graph!$V$12,graph!$Z$12)</c:f>
              <c:numCache>
                <c:formatCode>General</c:formatCode>
                <c:ptCount val="7"/>
                <c:pt idx="0">
                  <c:v>10837.5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0-4209-AEA4-3EE52EAA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71744"/>
        <c:axId val="14907328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(graph!$E$12,graph!$I$12,graph!$M$12,graph!$Q$12,graph!$U$12,graph!$Y$12,graph!$AC$12)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0-4209-AEA4-3EE52EAA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88896"/>
        <c:axId val="149087360"/>
      </c:lineChart>
      <c:catAx>
        <c:axId val="14907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073280"/>
        <c:crosses val="autoZero"/>
        <c:auto val="1"/>
        <c:lblAlgn val="ctr"/>
        <c:lblOffset val="100"/>
        <c:noMultiLvlLbl val="0"/>
      </c:catAx>
      <c:valAx>
        <c:axId val="14907328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071744"/>
        <c:crosses val="autoZero"/>
        <c:crossBetween val="between"/>
      </c:valAx>
      <c:valAx>
        <c:axId val="14908736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088896"/>
        <c:crosses val="max"/>
        <c:crossBetween val="between"/>
      </c:valAx>
      <c:catAx>
        <c:axId val="149088896"/>
        <c:scaling>
          <c:orientation val="minMax"/>
        </c:scaling>
        <c:delete val="1"/>
        <c:axPos val="b"/>
        <c:majorTickMark val="out"/>
        <c:minorTickMark val="none"/>
        <c:tickLblPos val="none"/>
        <c:crossAx val="149087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(graph!$B$13,graph!$F$13,graph!$J$13,graph!$N$13,graph!$R$13,graph!$V$13,graph!$Z$13)</c:f>
              <c:numCache>
                <c:formatCode>General</c:formatCode>
                <c:ptCount val="7"/>
                <c:pt idx="0">
                  <c:v>143.5</c:v>
                </c:pt>
                <c:pt idx="1">
                  <c:v>78.5</c:v>
                </c:pt>
                <c:pt idx="2">
                  <c:v>57.5</c:v>
                </c:pt>
                <c:pt idx="3">
                  <c:v>70.5</c:v>
                </c:pt>
                <c:pt idx="4">
                  <c:v>103.5</c:v>
                </c:pt>
                <c:pt idx="5">
                  <c:v>1333.5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5-4765-9DB0-3A3894CC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132800"/>
        <c:axId val="14913433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(graph!$E$13,graph!$I$13,graph!$M$13,graph!$Q$13,graph!$U$13,graph!$Y$13,graph!$AC$13)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5-4765-9DB0-3A3894CC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58144"/>
        <c:axId val="149156608"/>
      </c:lineChart>
      <c:catAx>
        <c:axId val="1491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134336"/>
        <c:crosses val="autoZero"/>
        <c:auto val="1"/>
        <c:lblAlgn val="ctr"/>
        <c:lblOffset val="100"/>
        <c:noMultiLvlLbl val="0"/>
      </c:catAx>
      <c:valAx>
        <c:axId val="14913433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132800"/>
        <c:crosses val="autoZero"/>
        <c:crossBetween val="between"/>
      </c:valAx>
      <c:valAx>
        <c:axId val="14915660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158144"/>
        <c:crosses val="max"/>
        <c:crossBetween val="between"/>
      </c:valAx>
      <c:catAx>
        <c:axId val="149158144"/>
        <c:scaling>
          <c:orientation val="minMax"/>
        </c:scaling>
        <c:delete val="1"/>
        <c:axPos val="b"/>
        <c:majorTickMark val="out"/>
        <c:minorTickMark val="none"/>
        <c:tickLblPos val="none"/>
        <c:crossAx val="149156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(graph!$B$14,graph!$F$14,graph!$J$14,graph!$N$14,graph!$R$14,graph!$V$14,graph!$Z$14)</c:f>
              <c:numCache>
                <c:formatCode>General</c:formatCode>
                <c:ptCount val="7"/>
                <c:pt idx="0">
                  <c:v>62.5</c:v>
                </c:pt>
                <c:pt idx="1">
                  <c:v>43</c:v>
                </c:pt>
                <c:pt idx="2">
                  <c:v>45.5</c:v>
                </c:pt>
                <c:pt idx="3">
                  <c:v>153.5</c:v>
                </c:pt>
                <c:pt idx="4">
                  <c:v>36.5</c:v>
                </c:pt>
                <c:pt idx="5">
                  <c:v>57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2-4DFC-AAD5-74171F76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02048"/>
        <c:axId val="14920358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(graph!$E$14,graph!$I$14,graph!$M$14,graph!$Q$14,graph!$U$14,graph!$Y$14,graph!$AC$14)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DFC-AAD5-74171F76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15104"/>
        <c:axId val="149213568"/>
      </c:lineChart>
      <c:catAx>
        <c:axId val="14920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203584"/>
        <c:crosses val="autoZero"/>
        <c:auto val="1"/>
        <c:lblAlgn val="ctr"/>
        <c:lblOffset val="100"/>
        <c:noMultiLvlLbl val="0"/>
      </c:catAx>
      <c:valAx>
        <c:axId val="14920358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202048"/>
        <c:crosses val="autoZero"/>
        <c:crossBetween val="between"/>
      </c:valAx>
      <c:valAx>
        <c:axId val="14921356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215104"/>
        <c:crosses val="max"/>
        <c:crossBetween val="between"/>
      </c:valAx>
      <c:catAx>
        <c:axId val="149215104"/>
        <c:scaling>
          <c:orientation val="minMax"/>
        </c:scaling>
        <c:delete val="1"/>
        <c:axPos val="b"/>
        <c:majorTickMark val="out"/>
        <c:minorTickMark val="none"/>
        <c:tickLblPos val="none"/>
        <c:crossAx val="149213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(graph!$B$4,graph!$F$4,graph!$J$4,graph!$N$4,graph!$R$4,graph!$V$4,graph!$Z$4)</c:f>
              <c:numCache>
                <c:formatCode>General</c:formatCode>
                <c:ptCount val="7"/>
                <c:pt idx="0">
                  <c:v>7.95</c:v>
                </c:pt>
                <c:pt idx="1">
                  <c:v>#N/A</c:v>
                </c:pt>
                <c:pt idx="2">
                  <c:v>7</c:v>
                </c:pt>
                <c:pt idx="3">
                  <c:v>6.2</c:v>
                </c:pt>
                <c:pt idx="4">
                  <c:v>5.85</c:v>
                </c:pt>
                <c:pt idx="5">
                  <c:v>5.9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E-4C93-B334-B56DDE81E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555200"/>
        <c:axId val="14155673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(graph!$E$4,graph!$I$4,graph!$M$4,graph!$Q$4,graph!$U$4,graph!$Y$4,graph!$AC$4)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E-4C93-B334-B56DDE81E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06656"/>
        <c:axId val="143205120"/>
      </c:lineChart>
      <c:catAx>
        <c:axId val="141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56736"/>
        <c:crosses val="autoZero"/>
        <c:auto val="1"/>
        <c:lblAlgn val="ctr"/>
        <c:lblOffset val="100"/>
        <c:noMultiLvlLbl val="0"/>
      </c:catAx>
      <c:valAx>
        <c:axId val="14155673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55200"/>
        <c:crosses val="autoZero"/>
        <c:crossBetween val="between"/>
      </c:valAx>
      <c:valAx>
        <c:axId val="1432051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206656"/>
        <c:crosses val="max"/>
        <c:crossBetween val="between"/>
      </c:valAx>
      <c:catAx>
        <c:axId val="143206656"/>
        <c:scaling>
          <c:orientation val="minMax"/>
        </c:scaling>
        <c:delete val="1"/>
        <c:axPos val="b"/>
        <c:majorTickMark val="out"/>
        <c:minorTickMark val="none"/>
        <c:tickLblPos val="none"/>
        <c:crossAx val="14320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(graph!$B$5,graph!$F$5,graph!$J$5,graph!$N$5,graph!$R$5,graph!$V$5,graph!$Z$5)</c:f>
              <c:numCache>
                <c:formatCode>General</c:formatCode>
                <c:ptCount val="7"/>
                <c:pt idx="0">
                  <c:v>6.15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6.4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E-4588-A1AE-268EB561F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254656"/>
        <c:axId val="14325619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(graph!$E$5,graph!$I$5,graph!$M$5,graph!$Q$5,graph!$U$5,graph!$Y$5,graph!$AC$5)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E-4588-A1AE-268EB561F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71808"/>
        <c:axId val="143270272"/>
      </c:lineChart>
      <c:catAx>
        <c:axId val="143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256192"/>
        <c:crosses val="autoZero"/>
        <c:auto val="1"/>
        <c:lblAlgn val="ctr"/>
        <c:lblOffset val="100"/>
        <c:noMultiLvlLbl val="0"/>
      </c:catAx>
      <c:valAx>
        <c:axId val="14325619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254656"/>
        <c:crosses val="autoZero"/>
        <c:crossBetween val="between"/>
      </c:valAx>
      <c:valAx>
        <c:axId val="14327027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271808"/>
        <c:crosses val="max"/>
        <c:crossBetween val="between"/>
      </c:valAx>
      <c:catAx>
        <c:axId val="143271808"/>
        <c:scaling>
          <c:orientation val="minMax"/>
        </c:scaling>
        <c:delete val="1"/>
        <c:axPos val="b"/>
        <c:majorTickMark val="out"/>
        <c:minorTickMark val="none"/>
        <c:tickLblPos val="none"/>
        <c:crossAx val="143270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(graph!$B$6,graph!$F$6,graph!$J$6,graph!$N$6,graph!$R$6,graph!$V$6,graph!$Z$6)</c:f>
              <c:numCache>
                <c:formatCode>General</c:formatCode>
                <c:ptCount val="7"/>
                <c:pt idx="0">
                  <c:v>11552</c:v>
                </c:pt>
                <c:pt idx="1">
                  <c:v>#N/A</c:v>
                </c:pt>
                <c:pt idx="2">
                  <c:v>9792.5</c:v>
                </c:pt>
                <c:pt idx="3">
                  <c:v>#N/A</c:v>
                </c:pt>
                <c:pt idx="4">
                  <c:v>9540.5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0-4A06-8D7C-61B45986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315712"/>
        <c:axId val="14331724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(graph!$E$6,graph!$I$6,graph!$M$6,graph!$Q$6,graph!$U$6,graph!$Y$6,graph!$AC$6)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0-4A06-8D7C-61B45986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28768"/>
        <c:axId val="143327232"/>
      </c:lineChart>
      <c:catAx>
        <c:axId val="14331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317248"/>
        <c:crosses val="autoZero"/>
        <c:auto val="1"/>
        <c:lblAlgn val="ctr"/>
        <c:lblOffset val="100"/>
        <c:noMultiLvlLbl val="0"/>
      </c:catAx>
      <c:valAx>
        <c:axId val="14331724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315712"/>
        <c:crosses val="autoZero"/>
        <c:crossBetween val="between"/>
      </c:valAx>
      <c:valAx>
        <c:axId val="1433272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328768"/>
        <c:crosses val="max"/>
        <c:crossBetween val="between"/>
      </c:valAx>
      <c:catAx>
        <c:axId val="143328768"/>
        <c:scaling>
          <c:orientation val="minMax"/>
        </c:scaling>
        <c:delete val="1"/>
        <c:axPos val="b"/>
        <c:majorTickMark val="out"/>
        <c:minorTickMark val="none"/>
        <c:tickLblPos val="none"/>
        <c:crossAx val="143327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(graph!$B$7,graph!$F$7,graph!$J$7,graph!$N$7,graph!$R$7,graph!$V$7,graph!$Z$7)</c:f>
              <c:numCache>
                <c:formatCode>General</c:formatCode>
                <c:ptCount val="7"/>
                <c:pt idx="0">
                  <c:v>9481</c:v>
                </c:pt>
                <c:pt idx="1">
                  <c:v>12847</c:v>
                </c:pt>
                <c:pt idx="2">
                  <c:v>8332</c:v>
                </c:pt>
                <c:pt idx="3">
                  <c:v>9878</c:v>
                </c:pt>
                <c:pt idx="4">
                  <c:v>18095</c:v>
                </c:pt>
                <c:pt idx="5">
                  <c:v>12175.5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1-49A5-B20E-CD43E3938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389056"/>
        <c:axId val="14339059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(graph!$E$7,graph!$I$7,graph!$M$7,graph!$Q$7,graph!$U$7,graph!$Y$7,graph!$AC$7)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1-49A5-B20E-CD43E3938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16224"/>
        <c:axId val="143392128"/>
      </c:lineChart>
      <c:catAx>
        <c:axId val="14338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390592"/>
        <c:crosses val="autoZero"/>
        <c:auto val="1"/>
        <c:lblAlgn val="ctr"/>
        <c:lblOffset val="100"/>
        <c:noMultiLvlLbl val="0"/>
      </c:catAx>
      <c:valAx>
        <c:axId val="14339059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389056"/>
        <c:crosses val="autoZero"/>
        <c:crossBetween val="between"/>
      </c:valAx>
      <c:valAx>
        <c:axId val="14339212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516224"/>
        <c:crosses val="max"/>
        <c:crossBetween val="between"/>
      </c:valAx>
      <c:catAx>
        <c:axId val="144516224"/>
        <c:scaling>
          <c:orientation val="minMax"/>
        </c:scaling>
        <c:delete val="1"/>
        <c:axPos val="b"/>
        <c:majorTickMark val="out"/>
        <c:minorTickMark val="none"/>
        <c:tickLblPos val="none"/>
        <c:crossAx val="143392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(graph!$B$8,graph!$F$8,graph!$J$8,graph!$N$8,graph!$R$8,graph!$V$8,graph!$Z$8)</c:f>
              <c:numCache>
                <c:formatCode>General</c:formatCode>
                <c:ptCount val="7"/>
                <c:pt idx="0">
                  <c:v>8415.5</c:v>
                </c:pt>
                <c:pt idx="1">
                  <c:v>#N/A</c:v>
                </c:pt>
                <c:pt idx="2">
                  <c:v>#N/A</c:v>
                </c:pt>
                <c:pt idx="3">
                  <c:v>7150.5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E-4D9C-B17C-FD155CB42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568320"/>
        <c:axId val="14456985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(graph!$E$8,graph!$I$8,graph!$M$8,graph!$Q$8,graph!$U$8,graph!$Y$8,graph!$AC$8)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E-4D9C-B17C-FD155CB42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77280"/>
        <c:axId val="144571392"/>
      </c:lineChart>
      <c:catAx>
        <c:axId val="14456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569856"/>
        <c:crosses val="autoZero"/>
        <c:auto val="1"/>
        <c:lblAlgn val="ctr"/>
        <c:lblOffset val="100"/>
        <c:noMultiLvlLbl val="0"/>
      </c:catAx>
      <c:valAx>
        <c:axId val="14456985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568320"/>
        <c:crosses val="autoZero"/>
        <c:crossBetween val="between"/>
      </c:valAx>
      <c:valAx>
        <c:axId val="1445713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577280"/>
        <c:crosses val="max"/>
        <c:crossBetween val="between"/>
      </c:valAx>
      <c:catAx>
        <c:axId val="144577280"/>
        <c:scaling>
          <c:orientation val="minMax"/>
        </c:scaling>
        <c:delete val="1"/>
        <c:axPos val="b"/>
        <c:majorTickMark val="out"/>
        <c:minorTickMark val="none"/>
        <c:tickLblPos val="none"/>
        <c:crossAx val="144571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(graph!$B$9,graph!$F$9,graph!$J$9,graph!$N$9,graph!$R$9,graph!$V$9,graph!$Z$9)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9-4E54-B7C5-CFBC58317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29120"/>
        <c:axId val="14463500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(graph!$E$9,graph!$I$9,graph!$M$9,graph!$Q$9,graph!$U$9,graph!$Y$9,graph!$AC$9)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9-4E54-B7C5-CFBC58317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42432"/>
        <c:axId val="144636544"/>
      </c:lineChart>
      <c:catAx>
        <c:axId val="14462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635008"/>
        <c:crosses val="autoZero"/>
        <c:auto val="1"/>
        <c:lblAlgn val="ctr"/>
        <c:lblOffset val="100"/>
        <c:noMultiLvlLbl val="0"/>
      </c:catAx>
      <c:valAx>
        <c:axId val="14463500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629120"/>
        <c:crosses val="autoZero"/>
        <c:crossBetween val="between"/>
      </c:valAx>
      <c:valAx>
        <c:axId val="14463654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642432"/>
        <c:crosses val="max"/>
        <c:crossBetween val="between"/>
      </c:valAx>
      <c:catAx>
        <c:axId val="144642432"/>
        <c:scaling>
          <c:orientation val="minMax"/>
        </c:scaling>
        <c:delete val="1"/>
        <c:axPos val="b"/>
        <c:majorTickMark val="out"/>
        <c:minorTickMark val="none"/>
        <c:tickLblPos val="none"/>
        <c:crossAx val="144636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(graph!$B$10,graph!$F$10,graph!$J$10,graph!$N$10,graph!$R$10,graph!$V$10,graph!$Z$10)</c:f>
              <c:numCache>
                <c:formatCode>General</c:formatCode>
                <c:ptCount val="7"/>
                <c:pt idx="0">
                  <c:v>8922.5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0-4A6B-A993-3A37A501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98368"/>
        <c:axId val="14470425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(graph!$E$10,graph!$I$10,graph!$M$10,graph!$Q$10,graph!$U$10,graph!$Y$10,graph!$AC$10)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0-4A6B-A993-3A37A501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07584"/>
        <c:axId val="144705792"/>
      </c:lineChart>
      <c:catAx>
        <c:axId val="14469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704256"/>
        <c:crosses val="autoZero"/>
        <c:auto val="1"/>
        <c:lblAlgn val="ctr"/>
        <c:lblOffset val="100"/>
        <c:noMultiLvlLbl val="0"/>
      </c:catAx>
      <c:valAx>
        <c:axId val="14470425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698368"/>
        <c:crosses val="autoZero"/>
        <c:crossBetween val="between"/>
      </c:valAx>
      <c:valAx>
        <c:axId val="1447057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707584"/>
        <c:crosses val="max"/>
        <c:crossBetween val="between"/>
      </c:valAx>
      <c:catAx>
        <c:axId val="144707584"/>
        <c:scaling>
          <c:orientation val="minMax"/>
        </c:scaling>
        <c:delete val="1"/>
        <c:axPos val="b"/>
        <c:majorTickMark val="out"/>
        <c:minorTickMark val="none"/>
        <c:tickLblPos val="none"/>
        <c:crossAx val="144705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(graph!$B$11,graph!$F$11,graph!$J$11,graph!$N$11,graph!$R$11,graph!$V$11,graph!$Z$11)</c:f>
              <c:numCache>
                <c:formatCode>General</c:formatCode>
                <c:ptCount val="7"/>
                <c:pt idx="0">
                  <c:v>23282</c:v>
                </c:pt>
                <c:pt idx="1">
                  <c:v>#N/A</c:v>
                </c:pt>
                <c:pt idx="2">
                  <c:v>#N/A</c:v>
                </c:pt>
                <c:pt idx="3">
                  <c:v>17239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9-48A8-BBBE-6DD3D05C4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50848"/>
        <c:axId val="14476492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(graph!$E$11,graph!$I$11,graph!$M$11,graph!$Q$11,graph!$U$11,graph!$Y$11,graph!$AC$11)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9-48A8-BBBE-6DD3D05C4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68000"/>
        <c:axId val="144766464"/>
      </c:lineChart>
      <c:catAx>
        <c:axId val="1447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764928"/>
        <c:crosses val="autoZero"/>
        <c:auto val="1"/>
        <c:lblAlgn val="ctr"/>
        <c:lblOffset val="100"/>
        <c:noMultiLvlLbl val="0"/>
      </c:catAx>
      <c:valAx>
        <c:axId val="1447649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750848"/>
        <c:crosses val="autoZero"/>
        <c:crossBetween val="between"/>
      </c:valAx>
      <c:valAx>
        <c:axId val="14476646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768000"/>
        <c:crosses val="max"/>
        <c:crossBetween val="between"/>
      </c:valAx>
      <c:catAx>
        <c:axId val="144768000"/>
        <c:scaling>
          <c:orientation val="minMax"/>
        </c:scaling>
        <c:delete val="1"/>
        <c:axPos val="b"/>
        <c:majorTickMark val="out"/>
        <c:minorTickMark val="none"/>
        <c:tickLblPos val="none"/>
        <c:crossAx val="144766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4"/>
  <sheetViews>
    <sheetView topLeftCell="B1" zoomScaleNormal="100" workbookViewId="0">
      <selection activeCell="F18" sqref="F18"/>
    </sheetView>
  </sheetViews>
  <sheetFormatPr defaultRowHeight="16.5"/>
  <cols>
    <col min="1" max="1" width="2.125" hidden="1" customWidth="1"/>
    <col min="2" max="2" width="10.125" style="1" customWidth="1"/>
    <col min="3" max="3" width="9" style="1" customWidth="1"/>
    <col min="4" max="4" width="9.75" style="1" bestFit="1" customWidth="1"/>
    <col min="5" max="5" width="9.375" style="1" customWidth="1"/>
    <col min="6" max="6" width="6.125" style="1" customWidth="1"/>
    <col min="7" max="7" width="5.875" style="1" customWidth="1"/>
    <col min="8" max="25" width="3.25" style="1" customWidth="1"/>
    <col min="26" max="26" width="2.125" style="57" customWidth="1"/>
  </cols>
  <sheetData>
    <row r="1" spans="2:25" ht="20.25">
      <c r="B1" s="2" t="s">
        <v>6</v>
      </c>
      <c r="C1" s="3"/>
      <c r="E1" s="4" t="s">
        <v>7</v>
      </c>
      <c r="G1" s="100"/>
      <c r="H1" s="100"/>
      <c r="I1" s="100"/>
      <c r="O1" s="5"/>
      <c r="Q1" s="5"/>
      <c r="T1" s="56" t="s">
        <v>8</v>
      </c>
    </row>
    <row r="2" spans="2:25" ht="20.25">
      <c r="B2" s="101" t="s">
        <v>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2:25">
      <c r="B3" s="102" t="s">
        <v>30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25" ht="17.25" thickBot="1">
      <c r="B4" s="6" t="s">
        <v>10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</row>
    <row r="5" spans="2:25" ht="17.25" thickTop="1">
      <c r="B5" s="9" t="s">
        <v>11</v>
      </c>
      <c r="C5" s="10" t="s">
        <v>12</v>
      </c>
      <c r="D5" s="11"/>
      <c r="E5" s="12" t="s">
        <v>31</v>
      </c>
      <c r="F5" s="13"/>
      <c r="G5" s="103" t="s">
        <v>13</v>
      </c>
      <c r="H5" s="103"/>
      <c r="I5" s="14"/>
      <c r="J5" s="104">
        <v>43614</v>
      </c>
      <c r="K5" s="104"/>
      <c r="L5" s="104"/>
      <c r="M5" s="104"/>
      <c r="N5" s="104"/>
      <c r="O5" s="14"/>
      <c r="P5" s="15" t="s">
        <v>14</v>
      </c>
      <c r="Q5" s="16"/>
      <c r="R5" s="17"/>
      <c r="S5" s="12"/>
      <c r="T5" s="12"/>
      <c r="U5" s="105">
        <v>43616</v>
      </c>
      <c r="V5" s="105"/>
      <c r="W5" s="105"/>
      <c r="X5" s="105"/>
      <c r="Y5" s="18"/>
    </row>
    <row r="6" spans="2:25">
      <c r="B6" s="19" t="s">
        <v>15</v>
      </c>
      <c r="C6" s="20" t="s">
        <v>16</v>
      </c>
      <c r="D6" s="21"/>
      <c r="E6" s="22" t="s">
        <v>32</v>
      </c>
      <c r="F6" s="23"/>
      <c r="G6" s="96" t="s">
        <v>17</v>
      </c>
      <c r="H6" s="96"/>
      <c r="I6" s="24"/>
      <c r="J6" s="97">
        <v>43469</v>
      </c>
      <c r="K6" s="97"/>
      <c r="L6" s="97"/>
      <c r="M6" s="97"/>
      <c r="N6" s="97"/>
      <c r="O6" s="24"/>
      <c r="P6" s="25" t="s">
        <v>18</v>
      </c>
      <c r="Q6" s="26"/>
      <c r="R6" s="26"/>
      <c r="S6" s="24"/>
      <c r="T6" s="26"/>
      <c r="U6" s="98"/>
      <c r="V6" s="98"/>
      <c r="W6" s="98"/>
      <c r="X6" s="98"/>
      <c r="Y6" s="27" t="s">
        <v>19</v>
      </c>
    </row>
    <row r="7" spans="2:25">
      <c r="B7" s="28" t="s">
        <v>20</v>
      </c>
      <c r="C7" s="20" t="s">
        <v>21</v>
      </c>
      <c r="D7" s="21"/>
      <c r="E7" s="29"/>
      <c r="F7" s="30"/>
      <c r="G7" s="96" t="s">
        <v>22</v>
      </c>
      <c r="H7" s="96"/>
      <c r="I7" s="24"/>
      <c r="J7" s="99"/>
      <c r="K7" s="99"/>
      <c r="L7" s="99"/>
      <c r="M7" s="99"/>
      <c r="N7" s="99"/>
      <c r="O7" s="24"/>
      <c r="P7" s="25" t="s">
        <v>23</v>
      </c>
      <c r="Q7" s="29"/>
      <c r="R7" s="29"/>
      <c r="S7" s="29"/>
      <c r="T7" s="29"/>
      <c r="U7" s="98"/>
      <c r="V7" s="98"/>
      <c r="W7" s="98"/>
      <c r="X7" s="98"/>
      <c r="Y7" s="31"/>
    </row>
    <row r="8" spans="2:25" ht="17.25" thickBot="1">
      <c r="B8" s="32" t="s">
        <v>24</v>
      </c>
      <c r="C8" s="33" t="s">
        <v>25</v>
      </c>
      <c r="D8" s="34"/>
      <c r="E8" s="35" t="s">
        <v>26</v>
      </c>
      <c r="F8" s="36"/>
      <c r="G8" s="37"/>
      <c r="H8" s="36"/>
      <c r="I8" s="33"/>
      <c r="J8" s="38"/>
      <c r="K8" s="39"/>
      <c r="L8" s="39"/>
      <c r="M8" s="39"/>
      <c r="N8" s="39"/>
      <c r="O8" s="33"/>
      <c r="P8" s="37"/>
      <c r="Q8" s="40"/>
      <c r="R8" s="40"/>
      <c r="S8" s="40"/>
      <c r="T8" s="40"/>
      <c r="U8" s="41"/>
      <c r="V8" s="41"/>
      <c r="W8" s="41"/>
      <c r="X8" s="41"/>
      <c r="Y8" s="42"/>
    </row>
    <row r="9" spans="2:25" ht="18" thickTop="1" thickBot="1">
      <c r="B9" s="43" t="s">
        <v>27</v>
      </c>
      <c r="C9" s="44"/>
      <c r="D9" s="58"/>
      <c r="E9" s="44"/>
      <c r="F9" s="44"/>
      <c r="G9" s="45"/>
      <c r="H9" s="45"/>
      <c r="I9" s="45"/>
      <c r="J9" s="45"/>
      <c r="K9" s="45"/>
      <c r="L9" s="46"/>
      <c r="M9" s="45"/>
      <c r="N9" s="45"/>
      <c r="O9" s="45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5" ht="18" thickTop="1" thickBot="1">
      <c r="B10" s="47" t="str">
        <f>E6</f>
        <v>당진농장</v>
      </c>
      <c r="C10" s="48" t="s">
        <v>28</v>
      </c>
      <c r="D10" s="49">
        <f>ROUNDDOWN((J5-J6+1)/7,0)</f>
        <v>20</v>
      </c>
      <c r="E10" s="50" t="s">
        <v>29</v>
      </c>
      <c r="F10" s="51">
        <f>(J5-J6+1)-(D10*7)</f>
        <v>6</v>
      </c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4"/>
    </row>
    <row r="11" spans="2:25" ht="17.25" thickTop="1">
      <c r="B11" s="59" t="s">
        <v>0</v>
      </c>
      <c r="C11" s="59" t="s">
        <v>1</v>
      </c>
      <c r="D11" s="59" t="s">
        <v>2</v>
      </c>
      <c r="E11" s="59" t="s">
        <v>3</v>
      </c>
      <c r="F11" s="59" t="s">
        <v>4</v>
      </c>
      <c r="G11" s="59" t="s">
        <v>5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2:25">
      <c r="B12" s="55" t="s">
        <v>33</v>
      </c>
      <c r="C12" s="55" t="s">
        <v>34</v>
      </c>
      <c r="D12" s="60">
        <v>43614</v>
      </c>
      <c r="E12" s="55">
        <v>40</v>
      </c>
      <c r="F12" s="55">
        <v>102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2:25">
      <c r="B13" s="55" t="s">
        <v>35</v>
      </c>
      <c r="C13" s="55" t="s">
        <v>34</v>
      </c>
      <c r="D13" s="60">
        <v>43614</v>
      </c>
      <c r="E13" s="55">
        <v>3</v>
      </c>
      <c r="F13" s="55">
        <v>167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2:25">
      <c r="B14" s="55" t="s">
        <v>33</v>
      </c>
      <c r="C14" s="55" t="s">
        <v>36</v>
      </c>
      <c r="D14" s="60">
        <v>43614</v>
      </c>
      <c r="E14" s="55">
        <v>83</v>
      </c>
      <c r="F14" s="55">
        <v>36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2:25">
      <c r="B15" s="55" t="s">
        <v>35</v>
      </c>
      <c r="C15" s="55" t="s">
        <v>36</v>
      </c>
      <c r="D15" s="60">
        <v>43614</v>
      </c>
      <c r="E15" s="55">
        <v>84</v>
      </c>
      <c r="F15" s="55">
        <v>43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2:25">
      <c r="B16" s="55" t="s">
        <v>33</v>
      </c>
      <c r="C16" s="55" t="s">
        <v>37</v>
      </c>
      <c r="D16" s="60">
        <v>43614</v>
      </c>
      <c r="E16" s="55">
        <v>2909</v>
      </c>
      <c r="F16" s="55">
        <v>38</v>
      </c>
      <c r="G16" s="55">
        <v>10</v>
      </c>
      <c r="H16" s="55">
        <v>1</v>
      </c>
      <c r="I16" s="55"/>
      <c r="J16" s="55"/>
      <c r="K16" s="55">
        <v>4</v>
      </c>
      <c r="L16" s="55">
        <v>4</v>
      </c>
      <c r="M16" s="55">
        <v>1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2:25">
      <c r="B17" s="55" t="s">
        <v>35</v>
      </c>
      <c r="C17" s="55" t="s">
        <v>37</v>
      </c>
      <c r="D17" s="60">
        <v>43614</v>
      </c>
      <c r="E17" s="55">
        <v>3191</v>
      </c>
      <c r="F17" s="55">
        <v>35</v>
      </c>
      <c r="G17" s="55">
        <v>10</v>
      </c>
      <c r="H17" s="55"/>
      <c r="I17" s="55"/>
      <c r="J17" s="55">
        <v>2</v>
      </c>
      <c r="K17" s="55">
        <v>1</v>
      </c>
      <c r="L17" s="55">
        <v>4</v>
      </c>
      <c r="M17" s="55">
        <v>3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9" spans="2:25">
      <c r="B19" s="62" t="s">
        <v>38</v>
      </c>
    </row>
    <row r="20" spans="2:25">
      <c r="B20" s="63" t="s">
        <v>39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5"/>
    </row>
    <row r="21" spans="2:25">
      <c r="B21" s="63" t="s">
        <v>40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7"/>
    </row>
    <row r="22" spans="2:25">
      <c r="B22" s="68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7"/>
    </row>
    <row r="23" spans="2:25">
      <c r="B23" s="68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</row>
    <row r="24" spans="2:25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41"/>
  <sheetViews>
    <sheetView topLeftCell="B10" workbookViewId="0">
      <selection activeCell="E26" sqref="E26:E27"/>
    </sheetView>
  </sheetViews>
  <sheetFormatPr defaultRowHeight="16.5"/>
  <cols>
    <col min="1" max="1" width="2.125" hidden="1" customWidth="1"/>
    <col min="2" max="2" width="11" style="1" customWidth="1"/>
    <col min="3" max="3" width="9" style="1" customWidth="1"/>
    <col min="4" max="4" width="9.75" style="1" bestFit="1" customWidth="1"/>
    <col min="5" max="5" width="8.5" style="1" customWidth="1"/>
    <col min="6" max="6" width="6.125" style="1" customWidth="1"/>
    <col min="7" max="7" width="5.875" style="1" customWidth="1"/>
    <col min="8" max="25" width="3.25" style="1" customWidth="1"/>
    <col min="26" max="26" width="2.125" style="57" customWidth="1"/>
  </cols>
  <sheetData>
    <row r="1" spans="2:25" ht="20.25">
      <c r="B1" s="2" t="s">
        <v>6</v>
      </c>
      <c r="C1" s="3"/>
      <c r="E1" s="4" t="s">
        <v>41</v>
      </c>
      <c r="G1" s="100"/>
      <c r="H1" s="100"/>
      <c r="I1" s="100"/>
      <c r="O1" s="5"/>
      <c r="Q1" s="5"/>
      <c r="T1" s="61" t="s">
        <v>42</v>
      </c>
    </row>
    <row r="2" spans="2:25" ht="20.25">
      <c r="B2" s="101" t="s">
        <v>43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2:25">
      <c r="B3" s="102" t="s">
        <v>44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25" ht="17.25" thickBot="1">
      <c r="B4" s="6" t="s">
        <v>45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</row>
    <row r="5" spans="2:25" ht="17.25" thickTop="1">
      <c r="B5" s="9" t="s">
        <v>46</v>
      </c>
      <c r="C5" s="10" t="s">
        <v>47</v>
      </c>
      <c r="D5" s="11"/>
      <c r="E5" s="12" t="s">
        <v>48</v>
      </c>
      <c r="F5" s="13"/>
      <c r="G5" s="103" t="s">
        <v>49</v>
      </c>
      <c r="H5" s="103"/>
      <c r="I5" s="14"/>
      <c r="J5" s="104">
        <v>43643</v>
      </c>
      <c r="K5" s="104"/>
      <c r="L5" s="104"/>
      <c r="M5" s="104"/>
      <c r="N5" s="104"/>
      <c r="O5" s="14"/>
      <c r="P5" s="15" t="s">
        <v>50</v>
      </c>
      <c r="Q5" s="16"/>
      <c r="R5" s="17"/>
      <c r="S5" s="12"/>
      <c r="T5" s="12"/>
      <c r="U5" s="105">
        <v>43649</v>
      </c>
      <c r="V5" s="105"/>
      <c r="W5" s="105"/>
      <c r="X5" s="105"/>
      <c r="Y5" s="18"/>
    </row>
    <row r="6" spans="2:25">
      <c r="B6" s="19" t="s">
        <v>51</v>
      </c>
      <c r="C6" s="20" t="s">
        <v>52</v>
      </c>
      <c r="D6" s="21"/>
      <c r="E6" s="22" t="s">
        <v>32</v>
      </c>
      <c r="F6" s="23"/>
      <c r="G6" s="96" t="s">
        <v>53</v>
      </c>
      <c r="H6" s="96"/>
      <c r="I6" s="24"/>
      <c r="J6" s="97">
        <v>43469</v>
      </c>
      <c r="K6" s="97"/>
      <c r="L6" s="97"/>
      <c r="M6" s="97"/>
      <c r="N6" s="97"/>
      <c r="O6" s="24"/>
      <c r="P6" s="25" t="s">
        <v>54</v>
      </c>
      <c r="Q6" s="26"/>
      <c r="R6" s="26"/>
      <c r="S6" s="24"/>
      <c r="T6" s="26"/>
      <c r="U6" s="98"/>
      <c r="V6" s="98"/>
      <c r="W6" s="98"/>
      <c r="X6" s="98"/>
      <c r="Y6" s="27" t="s">
        <v>19</v>
      </c>
    </row>
    <row r="7" spans="2:25">
      <c r="B7" s="28" t="s">
        <v>55</v>
      </c>
      <c r="C7" s="20" t="s">
        <v>56</v>
      </c>
      <c r="D7" s="21"/>
      <c r="E7" s="29"/>
      <c r="F7" s="30"/>
      <c r="G7" s="96" t="s">
        <v>57</v>
      </c>
      <c r="H7" s="96"/>
      <c r="I7" s="24"/>
      <c r="J7" s="99"/>
      <c r="K7" s="99"/>
      <c r="L7" s="99"/>
      <c r="M7" s="99"/>
      <c r="N7" s="99"/>
      <c r="O7" s="24"/>
      <c r="P7" s="25" t="s">
        <v>58</v>
      </c>
      <c r="Q7" s="29"/>
      <c r="R7" s="29"/>
      <c r="S7" s="29"/>
      <c r="T7" s="29"/>
      <c r="U7" s="98"/>
      <c r="V7" s="98"/>
      <c r="W7" s="98"/>
      <c r="X7" s="98"/>
      <c r="Y7" s="31"/>
    </row>
    <row r="8" spans="2:25" ht="17.25" thickBot="1">
      <c r="B8" s="32" t="s">
        <v>59</v>
      </c>
      <c r="C8" s="33" t="s">
        <v>60</v>
      </c>
      <c r="D8" s="34"/>
      <c r="E8" s="35" t="s">
        <v>61</v>
      </c>
      <c r="F8" s="36"/>
      <c r="G8" s="37"/>
      <c r="H8" s="36"/>
      <c r="I8" s="33"/>
      <c r="J8" s="38"/>
      <c r="K8" s="39"/>
      <c r="L8" s="39"/>
      <c r="M8" s="39"/>
      <c r="N8" s="39"/>
      <c r="O8" s="33"/>
      <c r="P8" s="37"/>
      <c r="Q8" s="40"/>
      <c r="R8" s="40"/>
      <c r="S8" s="40"/>
      <c r="T8" s="40"/>
      <c r="U8" s="41"/>
      <c r="V8" s="41"/>
      <c r="W8" s="41"/>
      <c r="X8" s="41"/>
      <c r="Y8" s="42"/>
    </row>
    <row r="9" spans="2:25" ht="18" thickTop="1" thickBot="1">
      <c r="B9" s="43" t="s">
        <v>62</v>
      </c>
      <c r="C9" s="44"/>
      <c r="D9" s="58"/>
      <c r="E9" s="44"/>
      <c r="F9" s="44"/>
      <c r="G9" s="45"/>
      <c r="H9" s="45"/>
      <c r="I9" s="45"/>
      <c r="J9" s="45"/>
      <c r="K9" s="45"/>
      <c r="L9" s="46"/>
      <c r="M9" s="45"/>
      <c r="N9" s="45"/>
      <c r="O9" s="45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5" ht="18" thickTop="1" thickBot="1">
      <c r="B10" s="47" t="str">
        <f>E6</f>
        <v>당진농장</v>
      </c>
      <c r="C10" s="48" t="s">
        <v>63</v>
      </c>
      <c r="D10" s="49">
        <f>ROUNDDOWN((J5-J6+1)/7,0)</f>
        <v>25</v>
      </c>
      <c r="E10" s="50" t="s">
        <v>64</v>
      </c>
      <c r="F10" s="51">
        <f>(J5-J6+1)-(D10*7)</f>
        <v>0</v>
      </c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4"/>
    </row>
    <row r="11" spans="2:25" s="57" customFormat="1" ht="17.25" thickTop="1">
      <c r="B11" s="59" t="s">
        <v>0</v>
      </c>
      <c r="C11" s="59" t="s">
        <v>1</v>
      </c>
      <c r="D11" s="59" t="s">
        <v>2</v>
      </c>
      <c r="E11" s="59" t="s">
        <v>3</v>
      </c>
      <c r="F11" s="59" t="s">
        <v>4</v>
      </c>
      <c r="G11" s="59" t="s">
        <v>5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2:25">
      <c r="B12" s="55" t="s">
        <v>65</v>
      </c>
      <c r="C12" s="55" t="s">
        <v>66</v>
      </c>
      <c r="D12" s="60">
        <v>43643</v>
      </c>
      <c r="E12" s="55">
        <v>173</v>
      </c>
      <c r="F12" s="55">
        <v>103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2:25">
      <c r="B13" s="55" t="s">
        <v>67</v>
      </c>
      <c r="C13" s="55" t="s">
        <v>66</v>
      </c>
      <c r="D13" s="60">
        <v>43643</v>
      </c>
      <c r="E13" s="55">
        <v>114</v>
      </c>
      <c r="F13" s="55">
        <v>146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2:25">
      <c r="B14" s="55" t="s">
        <v>65</v>
      </c>
      <c r="C14" s="55" t="s">
        <v>68</v>
      </c>
      <c r="D14" s="60">
        <v>43643</v>
      </c>
      <c r="E14" s="55">
        <v>44</v>
      </c>
      <c r="F14" s="55">
        <v>48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2:25">
      <c r="B15" s="55" t="s">
        <v>67</v>
      </c>
      <c r="C15" s="55" t="s">
        <v>68</v>
      </c>
      <c r="D15" s="60">
        <v>43643</v>
      </c>
      <c r="E15" s="55">
        <v>81</v>
      </c>
      <c r="F15" s="55">
        <v>158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2:25">
      <c r="B16" s="55" t="s">
        <v>65</v>
      </c>
      <c r="C16" s="55" t="s">
        <v>69</v>
      </c>
      <c r="D16" s="60">
        <v>43643</v>
      </c>
      <c r="E16" s="55">
        <v>9307</v>
      </c>
      <c r="F16" s="55">
        <v>29</v>
      </c>
      <c r="G16" s="55">
        <v>10</v>
      </c>
      <c r="H16" s="55"/>
      <c r="I16" s="55"/>
      <c r="J16" s="55"/>
      <c r="K16" s="55"/>
      <c r="L16" s="55"/>
      <c r="M16" s="55">
        <v>2</v>
      </c>
      <c r="N16" s="55">
        <v>1</v>
      </c>
      <c r="O16" s="55">
        <v>4</v>
      </c>
      <c r="P16" s="55">
        <v>1</v>
      </c>
      <c r="Q16" s="55">
        <v>2</v>
      </c>
      <c r="R16" s="55"/>
      <c r="S16" s="55"/>
      <c r="T16" s="55"/>
      <c r="U16" s="55"/>
      <c r="V16" s="55"/>
      <c r="W16" s="55"/>
      <c r="X16" s="55"/>
      <c r="Y16" s="55"/>
    </row>
    <row r="17" spans="2:25">
      <c r="B17" s="55" t="s">
        <v>67</v>
      </c>
      <c r="C17" s="55" t="s">
        <v>69</v>
      </c>
      <c r="D17" s="60">
        <v>43643</v>
      </c>
      <c r="E17" s="55">
        <v>9655</v>
      </c>
      <c r="F17" s="55">
        <v>45</v>
      </c>
      <c r="G17" s="55">
        <v>10</v>
      </c>
      <c r="H17" s="55"/>
      <c r="I17" s="55"/>
      <c r="J17" s="55"/>
      <c r="K17" s="55">
        <v>1</v>
      </c>
      <c r="L17" s="55">
        <v>1</v>
      </c>
      <c r="M17" s="55">
        <v>1</v>
      </c>
      <c r="N17" s="55">
        <v>1</v>
      </c>
      <c r="O17" s="55"/>
      <c r="P17" s="55">
        <v>3</v>
      </c>
      <c r="Q17" s="55">
        <v>1</v>
      </c>
      <c r="R17" s="55">
        <v>2</v>
      </c>
      <c r="S17" s="55"/>
      <c r="T17" s="55"/>
      <c r="U17" s="55"/>
      <c r="V17" s="55"/>
      <c r="W17" s="55"/>
      <c r="X17" s="55"/>
      <c r="Y17" s="55"/>
    </row>
    <row r="18" spans="2:25">
      <c r="B18" s="55" t="s">
        <v>65</v>
      </c>
      <c r="C18" s="55" t="s">
        <v>70</v>
      </c>
      <c r="D18" s="60">
        <v>43643</v>
      </c>
      <c r="E18" s="55">
        <v>11527</v>
      </c>
      <c r="F18" s="55">
        <v>45</v>
      </c>
      <c r="G18" s="55">
        <v>10</v>
      </c>
      <c r="H18" s="55"/>
      <c r="I18" s="55"/>
      <c r="J18" s="55">
        <v>1</v>
      </c>
      <c r="K18" s="55"/>
      <c r="L18" s="55"/>
      <c r="M18" s="55">
        <v>1</v>
      </c>
      <c r="N18" s="55"/>
      <c r="O18" s="55">
        <v>3</v>
      </c>
      <c r="P18" s="55"/>
      <c r="Q18" s="55">
        <v>1</v>
      </c>
      <c r="R18" s="55">
        <v>2</v>
      </c>
      <c r="S18" s="55">
        <v>2</v>
      </c>
      <c r="T18" s="55"/>
      <c r="U18" s="55"/>
      <c r="V18" s="55"/>
      <c r="W18" s="55"/>
      <c r="X18" s="55"/>
      <c r="Y18" s="55"/>
    </row>
    <row r="19" spans="2:25">
      <c r="B19" s="55" t="s">
        <v>67</v>
      </c>
      <c r="C19" s="55" t="s">
        <v>70</v>
      </c>
      <c r="D19" s="60">
        <v>43643</v>
      </c>
      <c r="E19" s="55">
        <v>11577</v>
      </c>
      <c r="F19" s="55">
        <v>39</v>
      </c>
      <c r="G19" s="55">
        <v>10</v>
      </c>
      <c r="H19" s="55"/>
      <c r="I19" s="55"/>
      <c r="J19" s="55"/>
      <c r="K19" s="55"/>
      <c r="L19" s="55">
        <v>1</v>
      </c>
      <c r="M19" s="55"/>
      <c r="N19" s="55">
        <v>2</v>
      </c>
      <c r="O19" s="55">
        <v>2</v>
      </c>
      <c r="P19" s="55"/>
      <c r="Q19" s="55"/>
      <c r="R19" s="55">
        <v>5</v>
      </c>
      <c r="S19" s="55"/>
      <c r="T19" s="55"/>
      <c r="U19" s="55"/>
      <c r="V19" s="55"/>
      <c r="W19" s="55"/>
      <c r="X19" s="55"/>
      <c r="Y19" s="55"/>
    </row>
    <row r="20" spans="2:25">
      <c r="B20" s="55" t="s">
        <v>65</v>
      </c>
      <c r="C20" s="55" t="s">
        <v>71</v>
      </c>
      <c r="D20" s="60">
        <v>43643</v>
      </c>
      <c r="E20" s="72">
        <v>10.8</v>
      </c>
      <c r="F20" s="73">
        <v>5.8560697410524805</v>
      </c>
      <c r="G20" s="55">
        <v>10</v>
      </c>
      <c r="H20" s="55" t="s">
        <v>72</v>
      </c>
      <c r="I20" s="55" t="s">
        <v>72</v>
      </c>
      <c r="J20" s="55" t="s">
        <v>72</v>
      </c>
      <c r="K20" s="55" t="s">
        <v>72</v>
      </c>
      <c r="L20" s="55" t="s">
        <v>72</v>
      </c>
      <c r="M20" s="55" t="s">
        <v>72</v>
      </c>
      <c r="N20" s="55" t="s">
        <v>72</v>
      </c>
      <c r="O20" s="55" t="s">
        <v>72</v>
      </c>
      <c r="P20" s="55" t="s">
        <v>72</v>
      </c>
      <c r="Q20" s="55" t="s">
        <v>72</v>
      </c>
      <c r="R20" s="55">
        <v>3</v>
      </c>
      <c r="S20" s="55">
        <v>6</v>
      </c>
      <c r="T20" s="55">
        <v>1</v>
      </c>
      <c r="U20" s="55"/>
      <c r="V20" s="55"/>
      <c r="W20" s="55"/>
      <c r="X20" s="55"/>
      <c r="Y20" s="55"/>
    </row>
    <row r="21" spans="2:25">
      <c r="B21" s="55" t="s">
        <v>67</v>
      </c>
      <c r="C21" s="55" t="s">
        <v>71</v>
      </c>
      <c r="D21" s="60">
        <v>43643</v>
      </c>
      <c r="E21" s="72">
        <v>11.2</v>
      </c>
      <c r="F21" s="74">
        <v>7.0429521227375824</v>
      </c>
      <c r="G21" s="55">
        <v>10</v>
      </c>
      <c r="H21" s="55" t="s">
        <v>72</v>
      </c>
      <c r="I21" s="55" t="s">
        <v>72</v>
      </c>
      <c r="J21" s="55" t="s">
        <v>72</v>
      </c>
      <c r="K21" s="55" t="s">
        <v>72</v>
      </c>
      <c r="L21" s="55" t="s">
        <v>72</v>
      </c>
      <c r="M21" s="55" t="s">
        <v>72</v>
      </c>
      <c r="N21" s="55" t="s">
        <v>72</v>
      </c>
      <c r="O21" s="55" t="s">
        <v>72</v>
      </c>
      <c r="P21" s="55" t="s">
        <v>72</v>
      </c>
      <c r="Q21" s="55" t="s">
        <v>72</v>
      </c>
      <c r="R21" s="55">
        <v>2</v>
      </c>
      <c r="S21" s="55">
        <v>4</v>
      </c>
      <c r="T21" s="55">
        <v>4</v>
      </c>
      <c r="U21" s="55"/>
      <c r="V21" s="55"/>
      <c r="W21" s="55"/>
      <c r="X21" s="55"/>
      <c r="Y21" s="55"/>
    </row>
    <row r="22" spans="2:25">
      <c r="B22" s="55" t="s">
        <v>65</v>
      </c>
      <c r="C22" s="55" t="s">
        <v>73</v>
      </c>
      <c r="D22" s="60">
        <v>43643</v>
      </c>
      <c r="E22" s="72">
        <v>8.5</v>
      </c>
      <c r="F22" s="75">
        <v>14.932888442870407</v>
      </c>
      <c r="G22" s="55">
        <v>10</v>
      </c>
      <c r="H22" s="55" t="s">
        <v>72</v>
      </c>
      <c r="I22" s="55" t="s">
        <v>72</v>
      </c>
      <c r="J22" s="55" t="s">
        <v>72</v>
      </c>
      <c r="K22" s="55" t="s">
        <v>72</v>
      </c>
      <c r="L22" s="55" t="s">
        <v>72</v>
      </c>
      <c r="M22" s="55" t="s">
        <v>72</v>
      </c>
      <c r="N22" s="55" t="s">
        <v>72</v>
      </c>
      <c r="O22" s="55">
        <v>2</v>
      </c>
      <c r="P22" s="55">
        <v>4</v>
      </c>
      <c r="Q22" s="55">
        <v>2</v>
      </c>
      <c r="R22" s="55">
        <v>1</v>
      </c>
      <c r="S22" s="55">
        <v>1</v>
      </c>
      <c r="T22" s="55" t="s">
        <v>72</v>
      </c>
      <c r="U22" s="55"/>
      <c r="V22" s="55"/>
      <c r="W22" s="55"/>
      <c r="X22" s="55"/>
      <c r="Y22" s="55"/>
    </row>
    <row r="23" spans="2:25">
      <c r="B23" s="55" t="s">
        <v>67</v>
      </c>
      <c r="C23" s="55" t="s">
        <v>73</v>
      </c>
      <c r="D23" s="60">
        <v>43643</v>
      </c>
      <c r="E23" s="72">
        <v>7.4</v>
      </c>
      <c r="F23" s="75">
        <v>23.144563204802022</v>
      </c>
      <c r="G23" s="55">
        <v>10</v>
      </c>
      <c r="H23" s="55" t="s">
        <v>72</v>
      </c>
      <c r="I23" s="55" t="s">
        <v>72</v>
      </c>
      <c r="J23" s="55" t="s">
        <v>72</v>
      </c>
      <c r="K23" s="55" t="s">
        <v>72</v>
      </c>
      <c r="L23" s="55">
        <v>1</v>
      </c>
      <c r="M23" s="55">
        <v>1</v>
      </c>
      <c r="N23" s="55" t="s">
        <v>72</v>
      </c>
      <c r="O23" s="55">
        <v>2</v>
      </c>
      <c r="P23" s="55">
        <v>3</v>
      </c>
      <c r="Q23" s="55">
        <v>3</v>
      </c>
      <c r="R23" s="55" t="s">
        <v>72</v>
      </c>
      <c r="S23" s="55" t="s">
        <v>72</v>
      </c>
      <c r="T23" s="55" t="s">
        <v>72</v>
      </c>
      <c r="U23" s="55"/>
      <c r="V23" s="55"/>
      <c r="W23" s="55"/>
      <c r="X23" s="55"/>
      <c r="Y23" s="55"/>
    </row>
    <row r="24" spans="2:25" s="57" customFormat="1">
      <c r="B24" s="55" t="s">
        <v>65</v>
      </c>
      <c r="C24" s="55" t="s">
        <v>74</v>
      </c>
      <c r="D24" s="60">
        <v>43643</v>
      </c>
      <c r="E24" s="55">
        <v>8111</v>
      </c>
      <c r="F24" s="55">
        <v>35</v>
      </c>
      <c r="G24" s="55">
        <v>10</v>
      </c>
      <c r="H24" s="55"/>
      <c r="I24" s="55"/>
      <c r="J24" s="55"/>
      <c r="K24" s="55"/>
      <c r="L24" s="55">
        <v>1</v>
      </c>
      <c r="M24" s="55"/>
      <c r="N24" s="55">
        <v>2</v>
      </c>
      <c r="O24" s="55">
        <v>2</v>
      </c>
      <c r="P24" s="55">
        <v>1</v>
      </c>
      <c r="Q24" s="55">
        <v>3</v>
      </c>
      <c r="R24" s="55">
        <v>1</v>
      </c>
      <c r="S24" s="55"/>
      <c r="T24" s="55"/>
      <c r="U24" s="55"/>
      <c r="V24" s="55"/>
      <c r="W24" s="55"/>
      <c r="X24" s="55"/>
      <c r="Y24" s="55"/>
    </row>
    <row r="25" spans="2:25" s="57" customFormat="1">
      <c r="B25" s="55" t="s">
        <v>67</v>
      </c>
      <c r="C25" s="55" t="s">
        <v>74</v>
      </c>
      <c r="D25" s="60">
        <v>43643</v>
      </c>
      <c r="E25" s="55">
        <v>8720</v>
      </c>
      <c r="F25" s="55">
        <v>39</v>
      </c>
      <c r="G25" s="55">
        <v>10</v>
      </c>
      <c r="H25" s="55"/>
      <c r="I25" s="55"/>
      <c r="J25" s="55"/>
      <c r="K25" s="55"/>
      <c r="L25" s="55">
        <v>1</v>
      </c>
      <c r="M25" s="55">
        <v>1</v>
      </c>
      <c r="N25" s="55"/>
      <c r="O25" s="55">
        <v>2</v>
      </c>
      <c r="P25" s="55">
        <v>3</v>
      </c>
      <c r="Q25" s="55">
        <v>1</v>
      </c>
      <c r="R25" s="55">
        <v>1</v>
      </c>
      <c r="S25" s="55">
        <v>1</v>
      </c>
      <c r="T25" s="55"/>
      <c r="U25" s="55"/>
      <c r="V25" s="55"/>
      <c r="W25" s="55"/>
      <c r="X25" s="55"/>
      <c r="Y25" s="55"/>
    </row>
    <row r="26" spans="2:25" s="57" customFormat="1">
      <c r="B26" s="55" t="s">
        <v>65</v>
      </c>
      <c r="C26" s="55" t="s">
        <v>75</v>
      </c>
      <c r="D26" s="60">
        <v>43643</v>
      </c>
      <c r="E26" s="55">
        <v>22270</v>
      </c>
      <c r="F26" s="55">
        <v>31</v>
      </c>
      <c r="G26" s="55">
        <v>10</v>
      </c>
      <c r="H26" s="55"/>
      <c r="I26" s="55"/>
      <c r="J26" s="55"/>
      <c r="K26" s="55"/>
      <c r="L26" s="55"/>
      <c r="M26" s="55"/>
      <c r="N26" s="55"/>
      <c r="O26" s="55"/>
      <c r="P26" s="55">
        <v>1</v>
      </c>
      <c r="Q26" s="55"/>
      <c r="R26" s="55">
        <v>1</v>
      </c>
      <c r="S26" s="55">
        <v>2</v>
      </c>
      <c r="T26" s="55">
        <v>2</v>
      </c>
      <c r="U26" s="55">
        <v>2</v>
      </c>
      <c r="V26" s="55">
        <v>2</v>
      </c>
      <c r="W26" s="55"/>
      <c r="X26" s="55"/>
      <c r="Y26" s="55"/>
    </row>
    <row r="27" spans="2:25" s="57" customFormat="1">
      <c r="B27" s="55" t="s">
        <v>67</v>
      </c>
      <c r="C27" s="55" t="s">
        <v>75</v>
      </c>
      <c r="D27" s="60">
        <v>43643</v>
      </c>
      <c r="E27" s="55">
        <v>24294</v>
      </c>
      <c r="F27" s="55">
        <v>33</v>
      </c>
      <c r="G27" s="55">
        <v>10</v>
      </c>
      <c r="H27" s="55"/>
      <c r="I27" s="55"/>
      <c r="J27" s="55"/>
      <c r="K27" s="55"/>
      <c r="L27" s="55"/>
      <c r="M27" s="55"/>
      <c r="N27" s="55"/>
      <c r="O27" s="55">
        <v>1</v>
      </c>
      <c r="P27" s="55"/>
      <c r="Q27" s="55">
        <v>1</v>
      </c>
      <c r="R27" s="55"/>
      <c r="S27" s="55"/>
      <c r="T27" s="55">
        <v>2</v>
      </c>
      <c r="U27" s="55">
        <v>2</v>
      </c>
      <c r="V27" s="55">
        <v>4</v>
      </c>
      <c r="W27" s="55"/>
      <c r="X27" s="55"/>
      <c r="Y27" s="55"/>
    </row>
    <row r="28" spans="2:25" s="57" customFormat="1">
      <c r="B28" s="55" t="s">
        <v>65</v>
      </c>
      <c r="C28" s="55" t="s">
        <v>76</v>
      </c>
      <c r="D28" s="60">
        <v>43643</v>
      </c>
      <c r="E28" s="55">
        <v>8404</v>
      </c>
      <c r="F28" s="55">
        <v>41</v>
      </c>
      <c r="G28" s="55">
        <v>10</v>
      </c>
      <c r="H28" s="55"/>
      <c r="I28" s="55"/>
      <c r="J28" s="55">
        <v>1</v>
      </c>
      <c r="K28" s="55"/>
      <c r="L28" s="55"/>
      <c r="M28" s="55">
        <v>2</v>
      </c>
      <c r="N28" s="55"/>
      <c r="O28" s="55">
        <v>2</v>
      </c>
      <c r="P28" s="55">
        <v>1</v>
      </c>
      <c r="Q28" s="55">
        <v>3</v>
      </c>
      <c r="R28" s="55">
        <v>1</v>
      </c>
      <c r="S28" s="55"/>
      <c r="T28" s="55"/>
      <c r="U28" s="55"/>
      <c r="V28" s="55"/>
      <c r="W28" s="55"/>
      <c r="X28" s="55"/>
      <c r="Y28" s="55"/>
    </row>
    <row r="29" spans="2:25" s="57" customFormat="1">
      <c r="B29" s="55" t="s">
        <v>67</v>
      </c>
      <c r="C29" s="55" t="s">
        <v>76</v>
      </c>
      <c r="D29" s="60">
        <v>43643</v>
      </c>
      <c r="E29" s="55">
        <v>9441</v>
      </c>
      <c r="F29" s="55">
        <v>29</v>
      </c>
      <c r="G29" s="55">
        <v>10</v>
      </c>
      <c r="H29" s="55"/>
      <c r="I29" s="55"/>
      <c r="J29" s="55"/>
      <c r="K29" s="55"/>
      <c r="L29" s="55">
        <v>1</v>
      </c>
      <c r="M29" s="55"/>
      <c r="N29" s="55">
        <v>2</v>
      </c>
      <c r="O29" s="55">
        <v>1</v>
      </c>
      <c r="P29" s="55">
        <v>2</v>
      </c>
      <c r="Q29" s="55">
        <v>2</v>
      </c>
      <c r="R29" s="55">
        <v>2</v>
      </c>
      <c r="S29" s="55"/>
      <c r="T29" s="55"/>
      <c r="U29" s="55"/>
      <c r="V29" s="55"/>
      <c r="W29" s="55"/>
      <c r="X29" s="55"/>
      <c r="Y29" s="55"/>
    </row>
    <row r="30" spans="2:25">
      <c r="B30" s="55" t="s">
        <v>65</v>
      </c>
      <c r="C30" s="55" t="s">
        <v>77</v>
      </c>
      <c r="D30" s="60">
        <v>43643</v>
      </c>
      <c r="E30" s="55">
        <v>10764</v>
      </c>
      <c r="F30" s="55">
        <v>2</v>
      </c>
      <c r="G30" s="55">
        <v>10</v>
      </c>
      <c r="H30" s="55"/>
      <c r="I30" s="55"/>
      <c r="J30" s="55"/>
      <c r="K30" s="55"/>
      <c r="L30" s="55"/>
      <c r="M30" s="55"/>
      <c r="N30" s="55"/>
      <c r="O30" s="55"/>
      <c r="P30" s="55"/>
      <c r="Q30" s="55">
        <v>10</v>
      </c>
      <c r="R30" s="55"/>
      <c r="S30" s="55"/>
      <c r="T30" s="55"/>
      <c r="U30" s="55"/>
      <c r="V30" s="55"/>
      <c r="W30" s="55"/>
      <c r="X30" s="55"/>
      <c r="Y30" s="55"/>
    </row>
    <row r="31" spans="2:25">
      <c r="B31" s="55" t="s">
        <v>67</v>
      </c>
      <c r="C31" s="55" t="s">
        <v>77</v>
      </c>
      <c r="D31" s="60">
        <v>43643</v>
      </c>
      <c r="E31" s="55">
        <v>10911</v>
      </c>
      <c r="F31" s="55">
        <v>2</v>
      </c>
      <c r="G31" s="55">
        <v>10</v>
      </c>
      <c r="H31" s="55"/>
      <c r="I31" s="55"/>
      <c r="J31" s="55"/>
      <c r="K31" s="55"/>
      <c r="L31" s="55"/>
      <c r="M31" s="55"/>
      <c r="N31" s="55"/>
      <c r="O31" s="55"/>
      <c r="P31" s="55"/>
      <c r="Q31" s="55">
        <v>10</v>
      </c>
      <c r="R31" s="55"/>
      <c r="S31" s="55"/>
      <c r="T31" s="55"/>
      <c r="U31" s="55"/>
      <c r="V31" s="55"/>
      <c r="W31" s="55"/>
      <c r="X31" s="55"/>
      <c r="Y31" s="55"/>
    </row>
    <row r="32" spans="2:25">
      <c r="B32" s="55" t="s">
        <v>65</v>
      </c>
      <c r="C32" s="55" t="s">
        <v>78</v>
      </c>
      <c r="D32" s="60">
        <v>43643</v>
      </c>
      <c r="E32" s="72">
        <v>7.1</v>
      </c>
      <c r="F32" s="75">
        <v>18.122308981801659</v>
      </c>
      <c r="G32" s="55">
        <v>10</v>
      </c>
      <c r="H32" s="55" t="s">
        <v>72</v>
      </c>
      <c r="I32" s="55" t="s">
        <v>72</v>
      </c>
      <c r="J32" s="55" t="s">
        <v>72</v>
      </c>
      <c r="K32" s="55" t="s">
        <v>72</v>
      </c>
      <c r="L32" s="55" t="s">
        <v>72</v>
      </c>
      <c r="M32" s="55">
        <v>1</v>
      </c>
      <c r="N32" s="55">
        <v>3</v>
      </c>
      <c r="O32" s="55">
        <v>1</v>
      </c>
      <c r="P32" s="55">
        <v>4</v>
      </c>
      <c r="Q32" s="55">
        <v>1</v>
      </c>
      <c r="R32" s="55" t="s">
        <v>72</v>
      </c>
      <c r="S32" s="55" t="s">
        <v>72</v>
      </c>
      <c r="T32" s="55" t="s">
        <v>72</v>
      </c>
      <c r="U32" s="55"/>
      <c r="V32" s="55"/>
      <c r="W32" s="55"/>
      <c r="X32" s="55"/>
      <c r="Y32" s="55"/>
    </row>
    <row r="33" spans="2:25">
      <c r="B33" s="55" t="s">
        <v>67</v>
      </c>
      <c r="C33" s="55" t="s">
        <v>78</v>
      </c>
      <c r="D33" s="60">
        <v>43643</v>
      </c>
      <c r="E33" s="72">
        <v>5.2</v>
      </c>
      <c r="F33" s="75">
        <v>29.79217958621091</v>
      </c>
      <c r="G33" s="55">
        <v>10</v>
      </c>
      <c r="H33" s="55" t="s">
        <v>72</v>
      </c>
      <c r="I33" s="55" t="s">
        <v>72</v>
      </c>
      <c r="J33" s="55">
        <v>1</v>
      </c>
      <c r="K33" s="55" t="s">
        <v>72</v>
      </c>
      <c r="L33" s="55">
        <v>2</v>
      </c>
      <c r="M33" s="55">
        <v>2</v>
      </c>
      <c r="N33" s="55">
        <v>3</v>
      </c>
      <c r="O33" s="55">
        <v>2</v>
      </c>
      <c r="P33" s="55" t="s">
        <v>72</v>
      </c>
      <c r="Q33" s="55" t="s">
        <v>72</v>
      </c>
      <c r="R33" s="55" t="s">
        <v>72</v>
      </c>
      <c r="S33" s="55" t="s">
        <v>72</v>
      </c>
      <c r="T33" s="55" t="s">
        <v>72</v>
      </c>
      <c r="U33" s="55"/>
      <c r="V33" s="55"/>
      <c r="W33" s="55"/>
      <c r="X33" s="55"/>
      <c r="Y33" s="55"/>
    </row>
    <row r="36" spans="2:25">
      <c r="B36" s="62" t="s">
        <v>98</v>
      </c>
    </row>
    <row r="37" spans="2:25">
      <c r="B37" s="86" t="s">
        <v>99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5"/>
    </row>
    <row r="38" spans="2:25">
      <c r="B38" s="68" t="s">
        <v>100</v>
      </c>
      <c r="Y38" s="67"/>
    </row>
    <row r="39" spans="2:25">
      <c r="B39" s="68" t="s">
        <v>101</v>
      </c>
      <c r="Y39" s="67"/>
    </row>
    <row r="40" spans="2:25">
      <c r="B40" s="68"/>
      <c r="Y40" s="67"/>
    </row>
    <row r="41" spans="2:25"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7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Z24"/>
  <sheetViews>
    <sheetView workbookViewId="0">
      <selection activeCell="B19" sqref="B19:Y24"/>
    </sheetView>
  </sheetViews>
  <sheetFormatPr defaultRowHeight="16.5"/>
  <cols>
    <col min="1" max="1" width="2.125" customWidth="1"/>
    <col min="2" max="2" width="10.125" style="1" customWidth="1"/>
    <col min="3" max="3" width="9" style="1" customWidth="1"/>
    <col min="4" max="4" width="9.75" style="1" bestFit="1" customWidth="1"/>
    <col min="5" max="5" width="9.375" style="1" customWidth="1"/>
    <col min="6" max="6" width="6.125" style="1" customWidth="1"/>
    <col min="7" max="7" width="5.875" style="1" customWidth="1"/>
    <col min="8" max="25" width="3.25" style="1" customWidth="1"/>
    <col min="26" max="26" width="2.125" style="57" customWidth="1"/>
  </cols>
  <sheetData>
    <row r="1" spans="2:25" ht="20.25">
      <c r="B1" s="2" t="s">
        <v>6</v>
      </c>
      <c r="C1" s="3"/>
      <c r="E1" s="4" t="s">
        <v>7</v>
      </c>
      <c r="G1" s="100"/>
      <c r="H1" s="100"/>
      <c r="I1" s="100"/>
      <c r="O1" s="5"/>
      <c r="Q1" s="5"/>
      <c r="T1" s="85" t="s">
        <v>8</v>
      </c>
    </row>
    <row r="2" spans="2:25" ht="20.25">
      <c r="B2" s="101" t="s">
        <v>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2:25">
      <c r="B3" s="102" t="s">
        <v>30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25" ht="17.25" thickBot="1">
      <c r="B4" s="6" t="s">
        <v>10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</row>
    <row r="5" spans="2:25" ht="17.25" thickTop="1">
      <c r="B5" s="9" t="s">
        <v>11</v>
      </c>
      <c r="C5" s="10" t="s">
        <v>12</v>
      </c>
      <c r="D5" s="11"/>
      <c r="E5" s="12" t="s">
        <v>102</v>
      </c>
      <c r="F5" s="13"/>
      <c r="G5" s="103" t="s">
        <v>13</v>
      </c>
      <c r="H5" s="103"/>
      <c r="I5" s="14"/>
      <c r="J5" s="104">
        <v>43669</v>
      </c>
      <c r="K5" s="104"/>
      <c r="L5" s="104"/>
      <c r="M5" s="104"/>
      <c r="N5" s="104"/>
      <c r="O5" s="14"/>
      <c r="P5" s="15" t="s">
        <v>14</v>
      </c>
      <c r="Q5" s="16"/>
      <c r="R5" s="17"/>
      <c r="S5" s="12"/>
      <c r="T5" s="12"/>
      <c r="U5" s="105">
        <v>43670</v>
      </c>
      <c r="V5" s="105"/>
      <c r="W5" s="105"/>
      <c r="X5" s="105"/>
      <c r="Y5" s="18"/>
    </row>
    <row r="6" spans="2:25">
      <c r="B6" s="19" t="s">
        <v>15</v>
      </c>
      <c r="C6" s="20" t="s">
        <v>16</v>
      </c>
      <c r="D6" s="21"/>
      <c r="E6" s="22" t="s">
        <v>32</v>
      </c>
      <c r="F6" s="23"/>
      <c r="G6" s="96" t="s">
        <v>17</v>
      </c>
      <c r="H6" s="96"/>
      <c r="I6" s="24"/>
      <c r="J6" s="97">
        <v>43469</v>
      </c>
      <c r="K6" s="97"/>
      <c r="L6" s="97"/>
      <c r="M6" s="97"/>
      <c r="N6" s="97"/>
      <c r="O6" s="24"/>
      <c r="P6" s="25" t="s">
        <v>18</v>
      </c>
      <c r="Q6" s="26"/>
      <c r="R6" s="26"/>
      <c r="S6" s="24"/>
      <c r="T6" s="26"/>
      <c r="U6" s="98"/>
      <c r="V6" s="98"/>
      <c r="W6" s="98"/>
      <c r="X6" s="98"/>
      <c r="Y6" s="27" t="s">
        <v>19</v>
      </c>
    </row>
    <row r="7" spans="2:25">
      <c r="B7" s="28" t="s">
        <v>20</v>
      </c>
      <c r="C7" s="20" t="s">
        <v>21</v>
      </c>
      <c r="D7" s="21"/>
      <c r="E7" s="29"/>
      <c r="F7" s="30"/>
      <c r="G7" s="96" t="s">
        <v>22</v>
      </c>
      <c r="H7" s="96"/>
      <c r="I7" s="24"/>
      <c r="J7" s="99"/>
      <c r="K7" s="99"/>
      <c r="L7" s="99"/>
      <c r="M7" s="99"/>
      <c r="N7" s="99"/>
      <c r="O7" s="24"/>
      <c r="P7" s="25" t="s">
        <v>23</v>
      </c>
      <c r="Q7" s="29"/>
      <c r="R7" s="29"/>
      <c r="S7" s="29"/>
      <c r="T7" s="29"/>
      <c r="U7" s="98"/>
      <c r="V7" s="98"/>
      <c r="W7" s="98"/>
      <c r="X7" s="98"/>
      <c r="Y7" s="31"/>
    </row>
    <row r="8" spans="2:25" ht="17.25" thickBot="1">
      <c r="B8" s="32" t="s">
        <v>24</v>
      </c>
      <c r="C8" s="33" t="s">
        <v>25</v>
      </c>
      <c r="D8" s="34"/>
      <c r="E8" s="35" t="s">
        <v>26</v>
      </c>
      <c r="F8" s="36"/>
      <c r="G8" s="37"/>
      <c r="H8" s="36"/>
      <c r="I8" s="33"/>
      <c r="J8" s="38"/>
      <c r="K8" s="39"/>
      <c r="L8" s="39"/>
      <c r="M8" s="39"/>
      <c r="N8" s="39"/>
      <c r="O8" s="33"/>
      <c r="P8" s="37"/>
      <c r="Q8" s="40"/>
      <c r="R8" s="40"/>
      <c r="S8" s="40"/>
      <c r="T8" s="40"/>
      <c r="U8" s="41"/>
      <c r="V8" s="41"/>
      <c r="W8" s="41"/>
      <c r="X8" s="41"/>
      <c r="Y8" s="42"/>
    </row>
    <row r="9" spans="2:25" ht="18" thickTop="1" thickBot="1">
      <c r="B9" s="43" t="s">
        <v>27</v>
      </c>
      <c r="C9" s="44"/>
      <c r="D9" s="58"/>
      <c r="E9" s="44"/>
      <c r="F9" s="44"/>
      <c r="G9" s="45"/>
      <c r="H9" s="45"/>
      <c r="I9" s="45"/>
      <c r="J9" s="45"/>
      <c r="K9" s="45"/>
      <c r="L9" s="46"/>
      <c r="M9" s="45"/>
      <c r="N9" s="45"/>
      <c r="O9" s="45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5" ht="18" thickTop="1" thickBot="1">
      <c r="B10" s="47" t="str">
        <f>E6</f>
        <v>당진농장</v>
      </c>
      <c r="C10" s="48" t="s">
        <v>28</v>
      </c>
      <c r="D10" s="49">
        <f>ROUNDDOWN((J5-J6+1)/7,0)</f>
        <v>28</v>
      </c>
      <c r="E10" s="50" t="s">
        <v>29</v>
      </c>
      <c r="F10" s="51">
        <f>(J5-J6+1)-(D10*7)</f>
        <v>5</v>
      </c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4"/>
    </row>
    <row r="11" spans="2:25" s="57" customFormat="1" ht="17.25" thickTop="1">
      <c r="B11" s="59" t="s">
        <v>0</v>
      </c>
      <c r="C11" s="59" t="s">
        <v>1</v>
      </c>
      <c r="D11" s="59" t="s">
        <v>2</v>
      </c>
      <c r="E11" s="59" t="s">
        <v>3</v>
      </c>
      <c r="F11" s="59" t="s">
        <v>4</v>
      </c>
      <c r="G11" s="59" t="s">
        <v>5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2:25">
      <c r="B12" s="55" t="s">
        <v>103</v>
      </c>
      <c r="C12" s="55" t="s">
        <v>104</v>
      </c>
      <c r="D12" s="60">
        <v>43669</v>
      </c>
      <c r="E12" s="55">
        <v>112</v>
      </c>
      <c r="F12" s="55">
        <v>78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2:25">
      <c r="B13" s="55" t="s">
        <v>105</v>
      </c>
      <c r="C13" s="55" t="s">
        <v>104</v>
      </c>
      <c r="D13" s="60">
        <v>43669</v>
      </c>
      <c r="E13" s="55">
        <v>45</v>
      </c>
      <c r="F13" s="55">
        <v>118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2:25">
      <c r="B14" s="55" t="s">
        <v>103</v>
      </c>
      <c r="C14" s="55" t="s">
        <v>106</v>
      </c>
      <c r="D14" s="60">
        <v>43669</v>
      </c>
      <c r="E14" s="55">
        <v>56</v>
      </c>
      <c r="F14" s="55">
        <v>41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2:25">
      <c r="B15" s="55" t="s">
        <v>105</v>
      </c>
      <c r="C15" s="55" t="s">
        <v>106</v>
      </c>
      <c r="D15" s="60">
        <v>43669</v>
      </c>
      <c r="E15" s="55">
        <v>30</v>
      </c>
      <c r="F15" s="55">
        <v>110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2:25">
      <c r="B16" s="55" t="s">
        <v>103</v>
      </c>
      <c r="C16" s="55" t="s">
        <v>69</v>
      </c>
      <c r="D16" s="60">
        <v>43669</v>
      </c>
      <c r="E16" s="55">
        <v>13511</v>
      </c>
      <c r="F16" s="55">
        <v>14</v>
      </c>
      <c r="G16" s="55">
        <v>10</v>
      </c>
      <c r="H16" s="55"/>
      <c r="I16" s="55"/>
      <c r="J16" s="55"/>
      <c r="K16" s="55"/>
      <c r="L16" s="55"/>
      <c r="M16" s="55"/>
      <c r="N16" s="55"/>
      <c r="O16" s="55">
        <v>1</v>
      </c>
      <c r="P16" s="55"/>
      <c r="Q16" s="55">
        <v>5</v>
      </c>
      <c r="R16" s="55">
        <v>4</v>
      </c>
      <c r="S16" s="55"/>
      <c r="T16" s="55"/>
      <c r="U16" s="55"/>
      <c r="V16" s="55"/>
      <c r="W16" s="55"/>
      <c r="X16" s="55"/>
      <c r="Y16" s="55"/>
    </row>
    <row r="17" spans="2:25">
      <c r="B17" s="55" t="s">
        <v>105</v>
      </c>
      <c r="C17" s="55" t="s">
        <v>69</v>
      </c>
      <c r="D17" s="60">
        <v>43669</v>
      </c>
      <c r="E17" s="55">
        <v>12183</v>
      </c>
      <c r="F17" s="55">
        <v>35</v>
      </c>
      <c r="G17" s="55">
        <v>10</v>
      </c>
      <c r="H17" s="55"/>
      <c r="I17" s="55"/>
      <c r="J17" s="55"/>
      <c r="K17" s="55"/>
      <c r="L17" s="55"/>
      <c r="M17" s="55">
        <v>1</v>
      </c>
      <c r="N17" s="55">
        <v>1</v>
      </c>
      <c r="O17" s="55">
        <v>1</v>
      </c>
      <c r="P17" s="55">
        <v>1</v>
      </c>
      <c r="Q17" s="55">
        <v>2</v>
      </c>
      <c r="R17" s="55">
        <v>3</v>
      </c>
      <c r="S17" s="55">
        <v>1</v>
      </c>
      <c r="T17" s="55"/>
      <c r="U17" s="55"/>
      <c r="V17" s="55"/>
      <c r="W17" s="55"/>
      <c r="X17" s="55"/>
      <c r="Y17" s="55"/>
    </row>
    <row r="19" spans="2:25">
      <c r="B19" s="62" t="s">
        <v>38</v>
      </c>
    </row>
    <row r="20" spans="2:25">
      <c r="B20" s="86" t="s">
        <v>99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5"/>
    </row>
    <row r="21" spans="2:25">
      <c r="B21" s="68" t="s">
        <v>107</v>
      </c>
      <c r="Y21" s="67"/>
    </row>
    <row r="22" spans="2:25">
      <c r="B22" s="68"/>
      <c r="Y22" s="67"/>
    </row>
    <row r="23" spans="2:25">
      <c r="B23" s="68"/>
      <c r="Y23" s="67"/>
    </row>
    <row r="24" spans="2:25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Z28"/>
  <sheetViews>
    <sheetView workbookViewId="0">
      <selection activeCell="D25" sqref="D25"/>
    </sheetView>
  </sheetViews>
  <sheetFormatPr defaultRowHeight="16.5"/>
  <cols>
    <col min="1" max="1" width="0.75" customWidth="1"/>
    <col min="2" max="2" width="10.125" style="1" customWidth="1"/>
    <col min="3" max="3" width="8.375" style="1" customWidth="1"/>
    <col min="4" max="4" width="9.75" style="1" bestFit="1" customWidth="1"/>
    <col min="5" max="5" width="8.5" style="1" customWidth="1"/>
    <col min="6" max="6" width="6.125" style="1" customWidth="1"/>
    <col min="7" max="7" width="5.875" style="1" customWidth="1"/>
    <col min="8" max="25" width="3.25" style="1" customWidth="1"/>
    <col min="26" max="26" width="2.125" style="57" customWidth="1"/>
  </cols>
  <sheetData>
    <row r="1" spans="2:25" s="57" customFormat="1" ht="20.25">
      <c r="B1" s="2" t="s">
        <v>6</v>
      </c>
      <c r="C1" s="3"/>
      <c r="D1" s="1"/>
      <c r="E1" s="4" t="s">
        <v>41</v>
      </c>
      <c r="F1" s="1"/>
      <c r="G1" s="100"/>
      <c r="H1" s="100"/>
      <c r="I1" s="100"/>
      <c r="J1" s="1"/>
      <c r="K1" s="1"/>
      <c r="L1" s="1"/>
      <c r="M1" s="1"/>
      <c r="N1" s="1"/>
      <c r="O1" s="5"/>
      <c r="P1" s="1"/>
      <c r="Q1" s="5"/>
      <c r="R1" s="1"/>
      <c r="S1" s="1"/>
      <c r="T1" s="87" t="s">
        <v>42</v>
      </c>
      <c r="U1" s="1"/>
      <c r="V1" s="1"/>
      <c r="W1" s="1"/>
      <c r="X1" s="1"/>
      <c r="Y1" s="1"/>
    </row>
    <row r="2" spans="2:25" s="57" customFormat="1" ht="20.25">
      <c r="B2" s="101" t="s">
        <v>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2:25" s="57" customFormat="1">
      <c r="B3" s="102" t="s">
        <v>44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25" s="57" customFormat="1" ht="17.25" thickBot="1">
      <c r="B4" s="6" t="s">
        <v>121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</row>
    <row r="5" spans="2:25" s="57" customFormat="1" ht="17.25" thickTop="1">
      <c r="B5" s="9" t="s">
        <v>11</v>
      </c>
      <c r="C5" s="10" t="s">
        <v>12</v>
      </c>
      <c r="D5" s="11"/>
      <c r="E5" s="12" t="s">
        <v>120</v>
      </c>
      <c r="F5" s="13"/>
      <c r="G5" s="103" t="s">
        <v>13</v>
      </c>
      <c r="H5" s="103"/>
      <c r="I5" s="14"/>
      <c r="J5" s="104">
        <v>43711</v>
      </c>
      <c r="K5" s="104"/>
      <c r="L5" s="104"/>
      <c r="M5" s="104"/>
      <c r="N5" s="104"/>
      <c r="O5" s="14"/>
      <c r="P5" s="15" t="s">
        <v>14</v>
      </c>
      <c r="Q5" s="16"/>
      <c r="R5" s="17"/>
      <c r="S5" s="12"/>
      <c r="T5" s="12"/>
      <c r="U5" s="105">
        <v>43714</v>
      </c>
      <c r="V5" s="105"/>
      <c r="W5" s="105"/>
      <c r="X5" s="105"/>
      <c r="Y5" s="18"/>
    </row>
    <row r="6" spans="2:25" s="57" customFormat="1">
      <c r="B6" s="19" t="s">
        <v>119</v>
      </c>
      <c r="C6" s="20" t="s">
        <v>52</v>
      </c>
      <c r="D6" s="21"/>
      <c r="E6" s="22" t="s">
        <v>32</v>
      </c>
      <c r="F6" s="23"/>
      <c r="G6" s="96" t="s">
        <v>17</v>
      </c>
      <c r="H6" s="96"/>
      <c r="I6" s="24"/>
      <c r="J6" s="97">
        <v>43469</v>
      </c>
      <c r="K6" s="97"/>
      <c r="L6" s="97"/>
      <c r="M6" s="97"/>
      <c r="N6" s="97"/>
      <c r="O6" s="24"/>
      <c r="P6" s="25" t="s">
        <v>18</v>
      </c>
      <c r="Q6" s="26"/>
      <c r="R6" s="26"/>
      <c r="S6" s="24"/>
      <c r="T6" s="26"/>
      <c r="U6" s="98"/>
      <c r="V6" s="98"/>
      <c r="W6" s="98"/>
      <c r="X6" s="98"/>
      <c r="Y6" s="27" t="s">
        <v>19</v>
      </c>
    </row>
    <row r="7" spans="2:25" s="57" customFormat="1">
      <c r="B7" s="28" t="s">
        <v>118</v>
      </c>
      <c r="C7" s="20" t="s">
        <v>21</v>
      </c>
      <c r="D7" s="21"/>
      <c r="E7" s="29"/>
      <c r="F7" s="30"/>
      <c r="G7" s="96" t="s">
        <v>22</v>
      </c>
      <c r="H7" s="96"/>
      <c r="I7" s="24"/>
      <c r="J7" s="99"/>
      <c r="K7" s="99"/>
      <c r="L7" s="99"/>
      <c r="M7" s="99"/>
      <c r="N7" s="99"/>
      <c r="O7" s="24"/>
      <c r="P7" s="25" t="s">
        <v>23</v>
      </c>
      <c r="Q7" s="29"/>
      <c r="R7" s="29"/>
      <c r="S7" s="29"/>
      <c r="T7" s="29"/>
      <c r="U7" s="98"/>
      <c r="V7" s="98"/>
      <c r="W7" s="98"/>
      <c r="X7" s="98"/>
      <c r="Y7" s="31"/>
    </row>
    <row r="8" spans="2:25" s="57" customFormat="1" ht="17.25" thickBot="1">
      <c r="B8" s="32" t="s">
        <v>59</v>
      </c>
      <c r="C8" s="33" t="s">
        <v>117</v>
      </c>
      <c r="D8" s="34"/>
      <c r="E8" s="35" t="s">
        <v>116</v>
      </c>
      <c r="F8" s="36"/>
      <c r="G8" s="37"/>
      <c r="H8" s="36"/>
      <c r="I8" s="33"/>
      <c r="J8" s="38"/>
      <c r="K8" s="39"/>
      <c r="L8" s="39"/>
      <c r="M8" s="39"/>
      <c r="N8" s="39"/>
      <c r="O8" s="33"/>
      <c r="P8" s="37"/>
      <c r="Q8" s="40"/>
      <c r="R8" s="40"/>
      <c r="S8" s="40"/>
      <c r="T8" s="40"/>
      <c r="U8" s="41"/>
      <c r="V8" s="41"/>
      <c r="W8" s="41"/>
      <c r="X8" s="41"/>
      <c r="Y8" s="42"/>
    </row>
    <row r="9" spans="2:25" s="57" customFormat="1" ht="18" thickTop="1" thickBot="1">
      <c r="B9" s="43" t="s">
        <v>115</v>
      </c>
      <c r="C9" s="44"/>
      <c r="D9" s="58"/>
      <c r="E9" s="44"/>
      <c r="F9" s="44"/>
      <c r="G9" s="45"/>
      <c r="H9" s="45"/>
      <c r="I9" s="45"/>
      <c r="J9" s="45"/>
      <c r="K9" s="45"/>
      <c r="L9" s="46"/>
      <c r="M9" s="45"/>
      <c r="N9" s="45"/>
      <c r="O9" s="45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5" s="57" customFormat="1" ht="18" thickTop="1" thickBot="1">
      <c r="B10" s="47" t="str">
        <f>E6</f>
        <v>당진농장</v>
      </c>
      <c r="C10" s="48" t="s">
        <v>28</v>
      </c>
      <c r="D10" s="49">
        <f>ROUNDDOWN((J5-J6+1)/7,0)</f>
        <v>34</v>
      </c>
      <c r="E10" s="50" t="s">
        <v>114</v>
      </c>
      <c r="F10" s="51">
        <f>(J5-J6+1)-(D10*7)</f>
        <v>5</v>
      </c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4"/>
    </row>
    <row r="11" spans="2:25" s="57" customFormat="1" ht="17.25" thickTop="1">
      <c r="B11" s="59" t="s">
        <v>0</v>
      </c>
      <c r="C11" s="59" t="s">
        <v>1</v>
      </c>
      <c r="D11" s="59" t="s">
        <v>2</v>
      </c>
      <c r="E11" s="59" t="s">
        <v>3</v>
      </c>
      <c r="F11" s="59" t="s">
        <v>4</v>
      </c>
      <c r="G11" s="59" t="s">
        <v>5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2:25" s="57" customFormat="1">
      <c r="B12" s="55" t="s">
        <v>110</v>
      </c>
      <c r="C12" s="55" t="s">
        <v>112</v>
      </c>
      <c r="D12" s="60">
        <v>43711</v>
      </c>
      <c r="E12" s="55">
        <v>58</v>
      </c>
      <c r="F12" s="55">
        <v>71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2:25" s="57" customFormat="1">
      <c r="B13" s="55" t="s">
        <v>109</v>
      </c>
      <c r="C13" s="55" t="s">
        <v>112</v>
      </c>
      <c r="D13" s="60">
        <v>43711</v>
      </c>
      <c r="E13" s="55">
        <v>57</v>
      </c>
      <c r="F13" s="55">
        <v>133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2:25" s="57" customFormat="1">
      <c r="B14" s="55" t="s">
        <v>110</v>
      </c>
      <c r="C14" s="55" t="s">
        <v>113</v>
      </c>
      <c r="D14" s="60">
        <v>43711</v>
      </c>
      <c r="E14" s="55">
        <v>55</v>
      </c>
      <c r="F14" s="55">
        <v>35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2:25" s="57" customFormat="1">
      <c r="B15" s="55" t="s">
        <v>109</v>
      </c>
      <c r="C15" s="55" t="s">
        <v>113</v>
      </c>
      <c r="D15" s="60">
        <v>43711</v>
      </c>
      <c r="E15" s="55">
        <v>36</v>
      </c>
      <c r="F15" s="55">
        <v>53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2:25" s="57" customFormat="1">
      <c r="B16" s="55" t="s">
        <v>110</v>
      </c>
      <c r="C16" s="55" t="s">
        <v>69</v>
      </c>
      <c r="D16" s="60">
        <v>43711</v>
      </c>
      <c r="E16" s="55">
        <v>7475</v>
      </c>
      <c r="F16" s="55">
        <v>34</v>
      </c>
      <c r="G16" s="55">
        <v>10</v>
      </c>
      <c r="H16" s="55"/>
      <c r="I16" s="55"/>
      <c r="J16" s="55"/>
      <c r="K16" s="55"/>
      <c r="L16" s="55">
        <v>3</v>
      </c>
      <c r="M16" s="55"/>
      <c r="N16" s="55">
        <v>3</v>
      </c>
      <c r="O16" s="55">
        <v>2</v>
      </c>
      <c r="P16" s="55">
        <v>2</v>
      </c>
      <c r="Q16" s="55"/>
      <c r="R16" s="55"/>
      <c r="S16" s="55"/>
      <c r="T16" s="55"/>
      <c r="U16" s="55"/>
      <c r="V16" s="55"/>
      <c r="W16" s="55"/>
      <c r="X16" s="55"/>
      <c r="Y16" s="55"/>
    </row>
    <row r="17" spans="2:26" s="57" customFormat="1">
      <c r="B17" s="55" t="s">
        <v>109</v>
      </c>
      <c r="C17" s="55" t="s">
        <v>69</v>
      </c>
      <c r="D17" s="60">
        <v>43711</v>
      </c>
      <c r="E17" s="55">
        <v>9189</v>
      </c>
      <c r="F17" s="55">
        <v>33</v>
      </c>
      <c r="G17" s="55">
        <v>10</v>
      </c>
      <c r="H17" s="55"/>
      <c r="I17" s="55"/>
      <c r="J17" s="55"/>
      <c r="K17" s="55"/>
      <c r="L17" s="55"/>
      <c r="M17" s="55">
        <v>1</v>
      </c>
      <c r="N17" s="55">
        <v>3</v>
      </c>
      <c r="O17" s="55">
        <v>1</v>
      </c>
      <c r="P17" s="55">
        <v>3</v>
      </c>
      <c r="Q17" s="55">
        <v>1</v>
      </c>
      <c r="R17" s="55">
        <v>1</v>
      </c>
      <c r="S17" s="55"/>
      <c r="T17" s="55"/>
      <c r="U17" s="55"/>
      <c r="V17" s="55"/>
      <c r="W17" s="55"/>
      <c r="X17" s="55"/>
      <c r="Y17" s="55"/>
    </row>
    <row r="18" spans="2:26">
      <c r="B18" s="55" t="s">
        <v>110</v>
      </c>
      <c r="C18" s="55" t="s">
        <v>111</v>
      </c>
      <c r="D18" s="60">
        <v>43711</v>
      </c>
      <c r="E18" s="55">
        <v>8518</v>
      </c>
      <c r="F18" s="55">
        <v>46</v>
      </c>
      <c r="G18" s="55">
        <v>10</v>
      </c>
      <c r="H18" s="55"/>
      <c r="I18" s="55"/>
      <c r="J18" s="55"/>
      <c r="K18" s="55"/>
      <c r="L18" s="55">
        <v>1</v>
      </c>
      <c r="M18" s="55">
        <v>2</v>
      </c>
      <c r="N18" s="55">
        <v>4</v>
      </c>
      <c r="O18" s="55"/>
      <c r="P18" s="55"/>
      <c r="Q18" s="55">
        <v>1</v>
      </c>
      <c r="R18" s="55">
        <v>2</v>
      </c>
      <c r="S18" s="55"/>
      <c r="T18" s="55"/>
      <c r="U18" s="55"/>
      <c r="V18" s="55"/>
      <c r="W18" s="55"/>
      <c r="X18" s="55"/>
      <c r="Y18" s="55"/>
      <c r="Z18"/>
    </row>
    <row r="19" spans="2:26">
      <c r="B19" s="55" t="s">
        <v>109</v>
      </c>
      <c r="C19" s="55" t="s">
        <v>111</v>
      </c>
      <c r="D19" s="60">
        <v>43711</v>
      </c>
      <c r="E19" s="55">
        <v>11067</v>
      </c>
      <c r="F19" s="55">
        <v>48</v>
      </c>
      <c r="G19" s="55">
        <v>10</v>
      </c>
      <c r="H19" s="55"/>
      <c r="I19" s="55"/>
      <c r="J19" s="55">
        <v>1</v>
      </c>
      <c r="K19" s="55">
        <v>1</v>
      </c>
      <c r="L19" s="55"/>
      <c r="M19" s="55"/>
      <c r="N19" s="55">
        <v>1</v>
      </c>
      <c r="O19" s="55">
        <v>1</v>
      </c>
      <c r="P19" s="55"/>
      <c r="Q19" s="55"/>
      <c r="R19" s="55">
        <v>6</v>
      </c>
      <c r="S19" s="55"/>
      <c r="T19" s="55"/>
      <c r="U19" s="55"/>
      <c r="V19" s="55"/>
      <c r="W19" s="55"/>
      <c r="X19" s="55"/>
      <c r="Y19" s="55"/>
      <c r="Z19"/>
    </row>
    <row r="20" spans="2:26">
      <c r="B20" s="55" t="s">
        <v>110</v>
      </c>
      <c r="C20" s="55" t="s">
        <v>108</v>
      </c>
      <c r="D20" s="60">
        <v>43711</v>
      </c>
      <c r="E20" s="72">
        <v>7.3</v>
      </c>
      <c r="F20" s="73">
        <v>14.511642540703853</v>
      </c>
      <c r="G20" s="55">
        <v>10</v>
      </c>
      <c r="H20" s="55" t="s">
        <v>72</v>
      </c>
      <c r="I20" s="55" t="s">
        <v>72</v>
      </c>
      <c r="J20" s="55" t="s">
        <v>72</v>
      </c>
      <c r="K20" s="55" t="s">
        <v>72</v>
      </c>
      <c r="L20" s="55" t="s">
        <v>72</v>
      </c>
      <c r="M20" s="55" t="s">
        <v>72</v>
      </c>
      <c r="N20" s="55">
        <v>3</v>
      </c>
      <c r="O20" s="55">
        <v>2</v>
      </c>
      <c r="P20" s="55">
        <v>4</v>
      </c>
      <c r="Q20" s="55">
        <v>1</v>
      </c>
      <c r="R20" s="55" t="s">
        <v>72</v>
      </c>
      <c r="S20" s="55" t="s">
        <v>72</v>
      </c>
      <c r="T20" s="55" t="s">
        <v>72</v>
      </c>
      <c r="U20" s="55"/>
      <c r="V20" s="55"/>
      <c r="W20" s="55"/>
      <c r="X20" s="55"/>
      <c r="Y20" s="55"/>
      <c r="Z20"/>
    </row>
    <row r="21" spans="2:26">
      <c r="B21" s="55" t="s">
        <v>109</v>
      </c>
      <c r="C21" s="55" t="s">
        <v>108</v>
      </c>
      <c r="D21" s="60">
        <v>43711</v>
      </c>
      <c r="E21" s="72">
        <v>6.7</v>
      </c>
      <c r="F21" s="74">
        <v>17.305997145200099</v>
      </c>
      <c r="G21" s="55">
        <v>10</v>
      </c>
      <c r="H21" s="55" t="s">
        <v>72</v>
      </c>
      <c r="I21" s="55" t="s">
        <v>72</v>
      </c>
      <c r="J21" s="55" t="s">
        <v>72</v>
      </c>
      <c r="K21" s="55" t="s">
        <v>72</v>
      </c>
      <c r="L21" s="55" t="s">
        <v>72</v>
      </c>
      <c r="M21" s="55">
        <v>2</v>
      </c>
      <c r="N21" s="55">
        <v>2</v>
      </c>
      <c r="O21" s="55">
        <v>3</v>
      </c>
      <c r="P21" s="55">
        <v>3</v>
      </c>
      <c r="Q21" s="55" t="s">
        <v>72</v>
      </c>
      <c r="R21" s="55" t="s">
        <v>72</v>
      </c>
      <c r="S21" s="55" t="s">
        <v>72</v>
      </c>
      <c r="T21" s="55" t="s">
        <v>72</v>
      </c>
      <c r="U21" s="55"/>
      <c r="V21" s="55"/>
      <c r="W21" s="55"/>
      <c r="X21" s="55"/>
      <c r="Y21" s="55"/>
      <c r="Z21"/>
    </row>
    <row r="23" spans="2:26">
      <c r="B23" s="62" t="s">
        <v>38</v>
      </c>
    </row>
    <row r="24" spans="2:26">
      <c r="B24" s="86" t="s">
        <v>99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5"/>
    </row>
    <row r="25" spans="2:26">
      <c r="B25" s="68" t="s">
        <v>122</v>
      </c>
      <c r="Y25" s="67"/>
    </row>
    <row r="26" spans="2:26">
      <c r="B26" s="68"/>
      <c r="Y26" s="67"/>
    </row>
    <row r="27" spans="2:26">
      <c r="B27" s="68"/>
      <c r="Y27" s="67"/>
    </row>
    <row r="28" spans="2:26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7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34"/>
  <sheetViews>
    <sheetView workbookViewId="0">
      <selection activeCell="E23" sqref="E23"/>
    </sheetView>
  </sheetViews>
  <sheetFormatPr defaultRowHeight="16.5"/>
  <cols>
    <col min="1" max="1" width="0.75" customWidth="1"/>
    <col min="2" max="2" width="10.125" style="1" customWidth="1"/>
    <col min="3" max="3" width="8.375" style="1" customWidth="1"/>
    <col min="4" max="4" width="9.75" style="1" bestFit="1" customWidth="1"/>
    <col min="5" max="5" width="8.5" style="1" customWidth="1"/>
    <col min="6" max="6" width="6.125" style="1" customWidth="1"/>
    <col min="7" max="7" width="5.875" style="1" customWidth="1"/>
    <col min="8" max="25" width="3.25" style="1" customWidth="1"/>
    <col min="26" max="26" width="2.125" style="57" customWidth="1"/>
  </cols>
  <sheetData>
    <row r="1" spans="2:26" s="57" customFormat="1" ht="20.25">
      <c r="B1" s="89"/>
      <c r="C1" s="90"/>
      <c r="D1" s="1"/>
      <c r="E1" s="4"/>
      <c r="F1" s="1"/>
      <c r="G1" s="100"/>
      <c r="H1" s="100"/>
      <c r="I1" s="100"/>
      <c r="J1" s="1"/>
      <c r="K1" s="1"/>
      <c r="L1" s="1"/>
      <c r="M1" s="1"/>
      <c r="N1" s="1"/>
      <c r="O1" s="5"/>
      <c r="P1" s="1"/>
      <c r="Q1" s="5"/>
      <c r="R1" s="1"/>
      <c r="S1" s="1"/>
      <c r="T1" s="88"/>
      <c r="U1" s="1"/>
      <c r="V1" s="1"/>
      <c r="W1" s="1"/>
      <c r="X1" s="1"/>
      <c r="Y1" s="1"/>
    </row>
    <row r="2" spans="2:26" s="57" customFormat="1" ht="20.25">
      <c r="B2" s="101" t="s">
        <v>123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2:26" s="57" customFormat="1">
      <c r="B3" s="102" t="s">
        <v>124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26" s="57" customFormat="1" ht="17.25" thickBot="1">
      <c r="B4" s="6" t="s">
        <v>121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</row>
    <row r="5" spans="2:26" s="57" customFormat="1" ht="17.25" thickTop="1">
      <c r="B5" s="9" t="s">
        <v>125</v>
      </c>
      <c r="C5" s="10" t="s">
        <v>126</v>
      </c>
      <c r="D5" s="11"/>
      <c r="E5" s="12" t="s">
        <v>148</v>
      </c>
      <c r="F5" s="13"/>
      <c r="G5" s="103" t="s">
        <v>127</v>
      </c>
      <c r="H5" s="103"/>
      <c r="I5" s="14"/>
      <c r="J5" s="104">
        <v>43767</v>
      </c>
      <c r="K5" s="104"/>
      <c r="L5" s="104"/>
      <c r="M5" s="104"/>
      <c r="N5" s="104"/>
      <c r="O5" s="14"/>
      <c r="P5" s="15" t="s">
        <v>128</v>
      </c>
      <c r="Q5" s="16"/>
      <c r="R5" s="17"/>
      <c r="S5" s="12"/>
      <c r="T5" s="12"/>
      <c r="U5" s="105">
        <v>43770</v>
      </c>
      <c r="V5" s="105"/>
      <c r="W5" s="105"/>
      <c r="X5" s="105"/>
      <c r="Y5" s="18"/>
    </row>
    <row r="6" spans="2:26" s="57" customFormat="1">
      <c r="B6" s="19" t="s">
        <v>119</v>
      </c>
      <c r="C6" s="20" t="s">
        <v>129</v>
      </c>
      <c r="D6" s="21"/>
      <c r="E6" s="22" t="s">
        <v>32</v>
      </c>
      <c r="F6" s="23"/>
      <c r="G6" s="96" t="s">
        <v>130</v>
      </c>
      <c r="H6" s="96"/>
      <c r="I6" s="24"/>
      <c r="J6" s="97">
        <v>43469</v>
      </c>
      <c r="K6" s="97"/>
      <c r="L6" s="97"/>
      <c r="M6" s="97"/>
      <c r="N6" s="97"/>
      <c r="O6" s="24"/>
      <c r="P6" s="25" t="s">
        <v>131</v>
      </c>
      <c r="Q6" s="26"/>
      <c r="R6" s="26"/>
      <c r="S6" s="24"/>
      <c r="T6" s="26"/>
      <c r="U6" s="98"/>
      <c r="V6" s="98"/>
      <c r="W6" s="98"/>
      <c r="X6" s="98"/>
      <c r="Y6" s="27" t="s">
        <v>132</v>
      </c>
    </row>
    <row r="7" spans="2:26" s="57" customFormat="1">
      <c r="B7" s="28" t="s">
        <v>133</v>
      </c>
      <c r="C7" s="20" t="s">
        <v>134</v>
      </c>
      <c r="D7" s="21"/>
      <c r="E7" s="29"/>
      <c r="F7" s="30"/>
      <c r="G7" s="96" t="s">
        <v>135</v>
      </c>
      <c r="H7" s="96"/>
      <c r="I7" s="24"/>
      <c r="J7" s="99"/>
      <c r="K7" s="99"/>
      <c r="L7" s="99"/>
      <c r="M7" s="99"/>
      <c r="N7" s="99"/>
      <c r="O7" s="24"/>
      <c r="P7" s="25" t="s">
        <v>136</v>
      </c>
      <c r="Q7" s="29"/>
      <c r="R7" s="29"/>
      <c r="S7" s="29"/>
      <c r="T7" s="29"/>
      <c r="U7" s="98"/>
      <c r="V7" s="98"/>
      <c r="W7" s="98"/>
      <c r="X7" s="98"/>
      <c r="Y7" s="31"/>
    </row>
    <row r="8" spans="2:26" s="57" customFormat="1" ht="17.25" thickBot="1">
      <c r="B8" s="32" t="s">
        <v>137</v>
      </c>
      <c r="C8" s="33" t="s">
        <v>138</v>
      </c>
      <c r="D8" s="34"/>
      <c r="E8" s="35" t="s">
        <v>139</v>
      </c>
      <c r="F8" s="36"/>
      <c r="G8" s="37"/>
      <c r="H8" s="36"/>
      <c r="I8" s="33"/>
      <c r="J8" s="38"/>
      <c r="K8" s="39"/>
      <c r="L8" s="39"/>
      <c r="M8" s="39"/>
      <c r="N8" s="39"/>
      <c r="O8" s="33"/>
      <c r="P8" s="37"/>
      <c r="Q8" s="40"/>
      <c r="R8" s="40"/>
      <c r="S8" s="40"/>
      <c r="T8" s="40"/>
      <c r="U8" s="41"/>
      <c r="V8" s="41"/>
      <c r="W8" s="41"/>
      <c r="X8" s="41"/>
      <c r="Y8" s="42"/>
    </row>
    <row r="9" spans="2:26" s="57" customFormat="1" ht="18" thickTop="1" thickBot="1">
      <c r="B9" s="43" t="s">
        <v>140</v>
      </c>
      <c r="C9" s="44"/>
      <c r="D9" s="58"/>
      <c r="E9" s="44"/>
      <c r="F9" s="44"/>
      <c r="G9" s="45"/>
      <c r="H9" s="45"/>
      <c r="I9" s="45"/>
      <c r="J9" s="45"/>
      <c r="K9" s="45"/>
      <c r="L9" s="46"/>
      <c r="M9" s="45"/>
      <c r="N9" s="45"/>
      <c r="O9" s="45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6" s="57" customFormat="1" ht="18" thickTop="1" thickBot="1">
      <c r="B10" s="47" t="str">
        <f>E6</f>
        <v>당진농장</v>
      </c>
      <c r="C10" s="48" t="s">
        <v>141</v>
      </c>
      <c r="D10" s="49">
        <f>ROUNDDOWN((J5-J6+1)/7,0)</f>
        <v>42</v>
      </c>
      <c r="E10" s="50" t="s">
        <v>142</v>
      </c>
      <c r="F10" s="51">
        <f>(J5-J6+1)-(D10*7)</f>
        <v>5</v>
      </c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4"/>
    </row>
    <row r="11" spans="2:26" s="57" customFormat="1" ht="17.25" thickTop="1">
      <c r="B11" s="59" t="s">
        <v>0</v>
      </c>
      <c r="C11" s="59" t="s">
        <v>1</v>
      </c>
      <c r="D11" s="59" t="s">
        <v>2</v>
      </c>
      <c r="E11" s="59" t="s">
        <v>3</v>
      </c>
      <c r="F11" s="59" t="s">
        <v>4</v>
      </c>
      <c r="G11" s="59" t="s">
        <v>5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2:26">
      <c r="B12" s="55" t="s">
        <v>143</v>
      </c>
      <c r="C12" s="55" t="s">
        <v>144</v>
      </c>
      <c r="D12" s="60">
        <v>43767</v>
      </c>
      <c r="E12" s="55">
        <v>92</v>
      </c>
      <c r="F12" s="55">
        <v>76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/>
    </row>
    <row r="13" spans="2:26">
      <c r="B13" s="55" t="s">
        <v>145</v>
      </c>
      <c r="C13" s="55" t="s">
        <v>144</v>
      </c>
      <c r="D13" s="60">
        <v>43767</v>
      </c>
      <c r="E13" s="55">
        <v>49</v>
      </c>
      <c r="F13" s="55">
        <v>122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/>
    </row>
    <row r="14" spans="2:26" s="57" customFormat="1">
      <c r="B14" s="55" t="s">
        <v>143</v>
      </c>
      <c r="C14" s="55" t="s">
        <v>146</v>
      </c>
      <c r="D14" s="60">
        <v>43767</v>
      </c>
      <c r="E14" s="55">
        <v>184</v>
      </c>
      <c r="F14" s="55">
        <v>67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2:26" s="57" customFormat="1">
      <c r="B15" s="55" t="s">
        <v>145</v>
      </c>
      <c r="C15" s="55" t="s">
        <v>146</v>
      </c>
      <c r="D15" s="60">
        <v>43767</v>
      </c>
      <c r="E15" s="55">
        <v>123</v>
      </c>
      <c r="F15" s="55">
        <v>66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2:26" s="57" customFormat="1">
      <c r="B16" s="55" t="s">
        <v>143</v>
      </c>
      <c r="C16" s="55" t="s">
        <v>69</v>
      </c>
      <c r="D16" s="60">
        <v>43767</v>
      </c>
      <c r="E16" s="55">
        <v>9885</v>
      </c>
      <c r="F16" s="55">
        <v>34</v>
      </c>
      <c r="G16" s="55">
        <v>10</v>
      </c>
      <c r="H16" s="55"/>
      <c r="I16" s="55"/>
      <c r="J16" s="55"/>
      <c r="K16" s="55"/>
      <c r="L16" s="55">
        <v>1</v>
      </c>
      <c r="M16" s="55"/>
      <c r="N16" s="55">
        <v>2</v>
      </c>
      <c r="O16" s="55">
        <v>2</v>
      </c>
      <c r="P16" s="55">
        <v>3</v>
      </c>
      <c r="Q16" s="55">
        <v>1</v>
      </c>
      <c r="R16" s="55">
        <v>1</v>
      </c>
      <c r="S16" s="55"/>
      <c r="T16" s="55"/>
      <c r="U16" s="55"/>
      <c r="V16" s="55"/>
      <c r="W16" s="55"/>
      <c r="X16" s="55"/>
      <c r="Y16" s="55"/>
    </row>
    <row r="17" spans="1:26" s="57" customFormat="1">
      <c r="B17" s="55" t="s">
        <v>145</v>
      </c>
      <c r="C17" s="55" t="s">
        <v>69</v>
      </c>
      <c r="D17" s="60">
        <v>43767</v>
      </c>
      <c r="E17" s="55">
        <v>9871</v>
      </c>
      <c r="F17" s="55">
        <v>33</v>
      </c>
      <c r="G17" s="55">
        <v>10</v>
      </c>
      <c r="H17" s="55"/>
      <c r="I17" s="55"/>
      <c r="J17" s="55"/>
      <c r="K17" s="55"/>
      <c r="L17" s="55"/>
      <c r="M17" s="55">
        <v>2</v>
      </c>
      <c r="N17" s="55">
        <v>1</v>
      </c>
      <c r="O17" s="55">
        <v>1</v>
      </c>
      <c r="P17" s="55">
        <v>4</v>
      </c>
      <c r="Q17" s="55">
        <v>2</v>
      </c>
      <c r="R17" s="55"/>
      <c r="S17" s="55"/>
      <c r="T17" s="55"/>
      <c r="U17" s="55"/>
      <c r="V17" s="55"/>
      <c r="W17" s="55"/>
      <c r="X17" s="55"/>
      <c r="Y17" s="55"/>
    </row>
    <row r="18" spans="1:26">
      <c r="B18" s="55" t="s">
        <v>143</v>
      </c>
      <c r="C18" s="55" t="s">
        <v>147</v>
      </c>
      <c r="D18" s="60">
        <v>43767</v>
      </c>
      <c r="E18" s="72">
        <v>6</v>
      </c>
      <c r="F18" s="73">
        <v>17.568209223157663</v>
      </c>
      <c r="G18" s="55">
        <v>10</v>
      </c>
      <c r="H18" s="55" t="s">
        <v>72</v>
      </c>
      <c r="I18" s="55" t="s">
        <v>72</v>
      </c>
      <c r="J18" s="55" t="s">
        <v>72</v>
      </c>
      <c r="K18" s="55" t="s">
        <v>72</v>
      </c>
      <c r="L18" s="55">
        <v>1</v>
      </c>
      <c r="M18" s="55">
        <v>2</v>
      </c>
      <c r="N18" s="55">
        <v>3</v>
      </c>
      <c r="O18" s="55">
        <v>4</v>
      </c>
      <c r="P18" s="55" t="s">
        <v>72</v>
      </c>
      <c r="Q18" s="55" t="s">
        <v>72</v>
      </c>
      <c r="R18" s="55" t="s">
        <v>72</v>
      </c>
      <c r="S18" s="55" t="s">
        <v>72</v>
      </c>
      <c r="T18" s="55" t="s">
        <v>72</v>
      </c>
      <c r="U18" s="55"/>
      <c r="V18" s="55"/>
      <c r="W18" s="55"/>
      <c r="X18" s="55"/>
      <c r="Y18" s="55"/>
    </row>
    <row r="19" spans="1:26">
      <c r="B19" s="55" t="s">
        <v>145</v>
      </c>
      <c r="C19" s="55" t="s">
        <v>147</v>
      </c>
      <c r="D19" s="60">
        <v>43767</v>
      </c>
      <c r="E19" s="72">
        <v>6.4</v>
      </c>
      <c r="F19" s="74">
        <v>30.547663122114947</v>
      </c>
      <c r="G19" s="55">
        <v>10</v>
      </c>
      <c r="H19" s="55" t="s">
        <v>72</v>
      </c>
      <c r="I19" s="55" t="s">
        <v>72</v>
      </c>
      <c r="J19" s="55">
        <v>1</v>
      </c>
      <c r="K19" s="55" t="s">
        <v>72</v>
      </c>
      <c r="L19" s="55" t="s">
        <v>72</v>
      </c>
      <c r="M19" s="55">
        <v>1</v>
      </c>
      <c r="N19" s="55">
        <v>3</v>
      </c>
      <c r="O19" s="55">
        <v>2</v>
      </c>
      <c r="P19" s="55">
        <v>2</v>
      </c>
      <c r="Q19" s="55">
        <v>1</v>
      </c>
      <c r="R19" s="55" t="s">
        <v>72</v>
      </c>
      <c r="S19" s="55" t="s">
        <v>72</v>
      </c>
      <c r="T19" s="55" t="s">
        <v>72</v>
      </c>
      <c r="U19" s="55"/>
      <c r="V19" s="55"/>
      <c r="W19" s="55"/>
      <c r="X19" s="55"/>
      <c r="Y19" s="55"/>
    </row>
    <row r="20" spans="1:26" s="57" customFormat="1">
      <c r="B20" s="55" t="s">
        <v>143</v>
      </c>
      <c r="C20" s="55" t="s">
        <v>74</v>
      </c>
      <c r="D20" s="60">
        <v>43767</v>
      </c>
      <c r="E20" s="55">
        <v>5916</v>
      </c>
      <c r="F20" s="55">
        <v>48</v>
      </c>
      <c r="G20" s="55">
        <v>10</v>
      </c>
      <c r="H20" s="55"/>
      <c r="I20" s="55"/>
      <c r="J20" s="55"/>
      <c r="K20" s="55"/>
      <c r="L20" s="55">
        <v>3</v>
      </c>
      <c r="M20" s="55">
        <v>2</v>
      </c>
      <c r="N20" s="55">
        <v>1</v>
      </c>
      <c r="O20" s="55">
        <v>2</v>
      </c>
      <c r="P20" s="55">
        <v>1</v>
      </c>
      <c r="Q20" s="55">
        <v>1</v>
      </c>
      <c r="R20" s="55"/>
      <c r="S20" s="55"/>
      <c r="T20" s="55"/>
      <c r="U20" s="55"/>
      <c r="V20" s="55"/>
      <c r="W20" s="55"/>
      <c r="X20" s="55"/>
      <c r="Y20" s="55"/>
    </row>
    <row r="21" spans="1:26" s="57" customFormat="1">
      <c r="B21" s="55" t="s">
        <v>145</v>
      </c>
      <c r="C21" s="55" t="s">
        <v>74</v>
      </c>
      <c r="D21" s="60">
        <v>43767</v>
      </c>
      <c r="E21" s="55">
        <v>8385</v>
      </c>
      <c r="F21" s="55">
        <v>21</v>
      </c>
      <c r="G21" s="55">
        <v>10</v>
      </c>
      <c r="H21" s="55"/>
      <c r="I21" s="55"/>
      <c r="J21" s="55"/>
      <c r="K21" s="55"/>
      <c r="L21" s="55"/>
      <c r="M21" s="55"/>
      <c r="N21" s="55"/>
      <c r="O21" s="55">
        <v>5</v>
      </c>
      <c r="P21" s="55">
        <v>2</v>
      </c>
      <c r="Q21" s="55">
        <v>3</v>
      </c>
      <c r="R21" s="55"/>
      <c r="S21" s="55"/>
      <c r="T21" s="55"/>
      <c r="U21" s="55"/>
      <c r="V21" s="55"/>
      <c r="W21" s="55"/>
      <c r="X21" s="55"/>
      <c r="Y21" s="55"/>
    </row>
    <row r="22" spans="1:26">
      <c r="B22" s="55" t="s">
        <v>143</v>
      </c>
      <c r="C22" s="55" t="s">
        <v>75</v>
      </c>
      <c r="D22" s="60">
        <v>43767</v>
      </c>
      <c r="E22" s="55">
        <v>19277</v>
      </c>
      <c r="F22" s="55">
        <v>16</v>
      </c>
      <c r="G22" s="55">
        <v>10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>
        <v>2</v>
      </c>
      <c r="S22" s="55">
        <v>4</v>
      </c>
      <c r="T22" s="55">
        <v>4</v>
      </c>
      <c r="U22" s="55"/>
      <c r="V22" s="55"/>
      <c r="W22" s="55"/>
      <c r="X22" s="55"/>
      <c r="Y22" s="55"/>
      <c r="Z22"/>
    </row>
    <row r="23" spans="1:26">
      <c r="B23" s="55" t="s">
        <v>145</v>
      </c>
      <c r="C23" s="55" t="s">
        <v>75</v>
      </c>
      <c r="D23" s="60">
        <v>43767</v>
      </c>
      <c r="E23" s="55">
        <v>15201</v>
      </c>
      <c r="F23" s="55">
        <v>20</v>
      </c>
      <c r="G23" s="55">
        <v>10</v>
      </c>
      <c r="H23" s="55"/>
      <c r="I23" s="55"/>
      <c r="J23" s="55"/>
      <c r="K23" s="55"/>
      <c r="L23" s="55"/>
      <c r="M23" s="55"/>
      <c r="N23" s="55"/>
      <c r="O23" s="55"/>
      <c r="P23" s="55">
        <v>1</v>
      </c>
      <c r="Q23" s="55">
        <v>3</v>
      </c>
      <c r="R23" s="55">
        <v>3</v>
      </c>
      <c r="S23" s="55">
        <v>2</v>
      </c>
      <c r="T23" s="55">
        <v>1</v>
      </c>
      <c r="U23" s="55"/>
      <c r="V23" s="55"/>
      <c r="W23" s="55"/>
      <c r="X23" s="55"/>
      <c r="Y23" s="55"/>
      <c r="Z23"/>
    </row>
    <row r="24" spans="1:26">
      <c r="A24" s="1"/>
      <c r="Z24"/>
    </row>
    <row r="25" spans="1:26">
      <c r="A25" s="1"/>
      <c r="B25" s="62" t="s">
        <v>149</v>
      </c>
      <c r="Z25"/>
    </row>
    <row r="26" spans="1:26">
      <c r="A26" s="1"/>
      <c r="B26" s="86" t="s">
        <v>152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5"/>
      <c r="Z26"/>
    </row>
    <row r="27" spans="1:26">
      <c r="A27" s="1"/>
      <c r="B27" s="68" t="s">
        <v>153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7"/>
      <c r="Z27"/>
    </row>
    <row r="28" spans="1:26">
      <c r="A28" s="1"/>
      <c r="B28" s="68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7"/>
      <c r="Z28"/>
    </row>
    <row r="29" spans="1:26">
      <c r="A29" s="1"/>
      <c r="B29" s="63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7"/>
      <c r="Z29"/>
    </row>
    <row r="30" spans="1:26">
      <c r="A30" s="1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1"/>
      <c r="Z30"/>
    </row>
    <row r="31" spans="1:26">
      <c r="A31" s="1"/>
      <c r="Z31"/>
    </row>
    <row r="32" spans="1:26">
      <c r="A32" s="1"/>
      <c r="Z32"/>
    </row>
    <row r="33" spans="1:26">
      <c r="A33" s="1"/>
      <c r="B33" s="106" t="s">
        <v>150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/>
    </row>
    <row r="34" spans="1:26" ht="17.25">
      <c r="A34" s="1"/>
      <c r="B34" s="107" t="s">
        <v>151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/>
    </row>
  </sheetData>
  <mergeCells count="14">
    <mergeCell ref="B33:Y33"/>
    <mergeCell ref="B34:Y34"/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1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D1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 D14:D1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 B14:Y1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 D12:D1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3 B12:Y1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8:G19 B20:Y23 B12:Y1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7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Z36"/>
  <sheetViews>
    <sheetView workbookViewId="0">
      <selection activeCell="B5" sqref="B5:C8"/>
    </sheetView>
  </sheetViews>
  <sheetFormatPr defaultRowHeight="16.5"/>
  <cols>
    <col min="1" max="1" width="0.75" customWidth="1"/>
    <col min="2" max="2" width="10.125" style="1" customWidth="1"/>
    <col min="3" max="3" width="8.875" style="1" customWidth="1"/>
    <col min="4" max="4" width="9.75" style="1" bestFit="1" customWidth="1"/>
    <col min="5" max="5" width="8.5" style="1" customWidth="1"/>
    <col min="6" max="6" width="6.125" style="1" customWidth="1"/>
    <col min="7" max="7" width="5.875" style="1" customWidth="1"/>
    <col min="8" max="25" width="3.25" style="1" customWidth="1"/>
    <col min="26" max="26" width="2.125" style="57" customWidth="1"/>
  </cols>
  <sheetData>
    <row r="1" spans="2:26" s="57" customFormat="1" ht="20.25">
      <c r="B1" s="89"/>
      <c r="C1" s="90"/>
      <c r="D1" s="1"/>
      <c r="E1" s="4"/>
      <c r="F1" s="1"/>
      <c r="G1" s="100"/>
      <c r="H1" s="100"/>
      <c r="I1" s="100"/>
      <c r="J1" s="1"/>
      <c r="K1" s="1"/>
      <c r="L1" s="1"/>
      <c r="M1" s="1"/>
      <c r="N1" s="1"/>
      <c r="O1" s="5"/>
      <c r="P1" s="1"/>
      <c r="Q1" s="5"/>
      <c r="R1" s="1"/>
      <c r="S1" s="1"/>
      <c r="T1" s="91"/>
      <c r="U1" s="1"/>
      <c r="V1" s="1"/>
      <c r="W1" s="1"/>
      <c r="X1" s="1"/>
      <c r="Y1" s="1"/>
    </row>
    <row r="2" spans="2:26" s="57" customFormat="1" ht="20.25">
      <c r="B2" s="101" t="s">
        <v>43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2:26" s="57" customFormat="1">
      <c r="B3" s="102" t="s">
        <v>154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26" s="57" customFormat="1" ht="17.25" thickBot="1">
      <c r="B4" s="6" t="s">
        <v>155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</row>
    <row r="5" spans="2:26" s="57" customFormat="1" ht="17.25" thickTop="1">
      <c r="B5" s="108" t="s">
        <v>175</v>
      </c>
      <c r="C5" s="92" t="s">
        <v>176</v>
      </c>
      <c r="D5" s="11"/>
      <c r="E5" s="12" t="s">
        <v>156</v>
      </c>
      <c r="F5" s="13"/>
      <c r="G5" s="103" t="s">
        <v>157</v>
      </c>
      <c r="H5" s="103"/>
      <c r="I5" s="14"/>
      <c r="J5" s="104">
        <v>43809</v>
      </c>
      <c r="K5" s="104"/>
      <c r="L5" s="104"/>
      <c r="M5" s="104"/>
      <c r="N5" s="104"/>
      <c r="O5" s="14"/>
      <c r="P5" s="15" t="s">
        <v>158</v>
      </c>
      <c r="Q5" s="16"/>
      <c r="R5" s="17"/>
      <c r="S5" s="12"/>
      <c r="T5" s="12"/>
      <c r="U5" s="105">
        <v>43770</v>
      </c>
      <c r="V5" s="105"/>
      <c r="W5" s="105"/>
      <c r="X5" s="105"/>
      <c r="Y5" s="18"/>
    </row>
    <row r="6" spans="2:26" s="57" customFormat="1">
      <c r="B6" s="109"/>
      <c r="C6" s="93" t="s">
        <v>177</v>
      </c>
      <c r="D6" s="21"/>
      <c r="E6" s="22" t="s">
        <v>32</v>
      </c>
      <c r="F6" s="23"/>
      <c r="G6" s="96" t="s">
        <v>159</v>
      </c>
      <c r="H6" s="96"/>
      <c r="I6" s="24"/>
      <c r="J6" s="97">
        <v>43469</v>
      </c>
      <c r="K6" s="97"/>
      <c r="L6" s="97"/>
      <c r="M6" s="97"/>
      <c r="N6" s="97"/>
      <c r="O6" s="24"/>
      <c r="P6" s="25" t="s">
        <v>160</v>
      </c>
      <c r="Q6" s="26"/>
      <c r="R6" s="26"/>
      <c r="S6" s="24"/>
      <c r="T6" s="26"/>
      <c r="U6" s="98"/>
      <c r="V6" s="98"/>
      <c r="W6" s="98"/>
      <c r="X6" s="98"/>
      <c r="Y6" s="27" t="s">
        <v>161</v>
      </c>
    </row>
    <row r="7" spans="2:26" s="57" customFormat="1">
      <c r="B7" s="109"/>
      <c r="C7" s="93" t="s">
        <v>178</v>
      </c>
      <c r="D7" s="21"/>
      <c r="E7" s="29"/>
      <c r="F7" s="30"/>
      <c r="G7" s="96" t="s">
        <v>162</v>
      </c>
      <c r="H7" s="96"/>
      <c r="I7" s="24"/>
      <c r="J7" s="99"/>
      <c r="K7" s="99"/>
      <c r="L7" s="99"/>
      <c r="M7" s="99"/>
      <c r="N7" s="99"/>
      <c r="O7" s="24"/>
      <c r="P7" s="25" t="s">
        <v>163</v>
      </c>
      <c r="Q7" s="29"/>
      <c r="R7" s="29"/>
      <c r="S7" s="29"/>
      <c r="T7" s="29"/>
      <c r="U7" s="98"/>
      <c r="V7" s="98"/>
      <c r="W7" s="98"/>
      <c r="X7" s="98"/>
      <c r="Y7" s="31"/>
    </row>
    <row r="8" spans="2:26" s="57" customFormat="1" ht="17.25" thickBot="1">
      <c r="B8" s="110"/>
      <c r="C8" s="94" t="s">
        <v>179</v>
      </c>
      <c r="D8" s="34"/>
      <c r="E8" s="35"/>
      <c r="F8" s="36"/>
      <c r="G8" s="37"/>
      <c r="H8" s="36"/>
      <c r="I8" s="33"/>
      <c r="J8" s="38"/>
      <c r="K8" s="39"/>
      <c r="L8" s="39"/>
      <c r="M8" s="39"/>
      <c r="N8" s="39"/>
      <c r="O8" s="33"/>
      <c r="P8" s="37"/>
      <c r="Q8" s="40"/>
      <c r="R8" s="40"/>
      <c r="S8" s="40"/>
      <c r="T8" s="40"/>
      <c r="U8" s="41"/>
      <c r="V8" s="41"/>
      <c r="W8" s="41"/>
      <c r="X8" s="41"/>
      <c r="Y8" s="42"/>
    </row>
    <row r="9" spans="2:26" s="57" customFormat="1" ht="18" thickTop="1" thickBot="1">
      <c r="B9" s="43" t="s">
        <v>164</v>
      </c>
      <c r="C9" s="44"/>
      <c r="D9" s="58"/>
      <c r="E9" s="44"/>
      <c r="F9" s="44"/>
      <c r="G9" s="45"/>
      <c r="H9" s="45"/>
      <c r="I9" s="45"/>
      <c r="J9" s="45"/>
      <c r="K9" s="45"/>
      <c r="L9" s="46"/>
      <c r="M9" s="45"/>
      <c r="N9" s="45"/>
      <c r="O9" s="45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6" s="57" customFormat="1" ht="18" thickTop="1" thickBot="1">
      <c r="B10" s="47" t="str">
        <f>E6</f>
        <v>당진농장</v>
      </c>
      <c r="C10" s="48" t="s">
        <v>165</v>
      </c>
      <c r="D10" s="49">
        <f>ROUNDDOWN((J5-J6+1)/7,0)</f>
        <v>48</v>
      </c>
      <c r="E10" s="50" t="s">
        <v>166</v>
      </c>
      <c r="F10" s="51">
        <f>(J5-J6+1)-(D10*7)</f>
        <v>5</v>
      </c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4"/>
    </row>
    <row r="11" spans="2:26" s="57" customFormat="1" ht="17.25" thickTop="1">
      <c r="B11" s="59" t="s">
        <v>0</v>
      </c>
      <c r="C11" s="59" t="s">
        <v>1</v>
      </c>
      <c r="D11" s="59" t="s">
        <v>2</v>
      </c>
      <c r="E11" s="59" t="s">
        <v>3</v>
      </c>
      <c r="F11" s="59" t="s">
        <v>4</v>
      </c>
      <c r="G11" s="59" t="s">
        <v>5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2:26">
      <c r="B12" s="55" t="s">
        <v>167</v>
      </c>
      <c r="C12" s="55" t="s">
        <v>168</v>
      </c>
      <c r="D12" s="60">
        <v>43809</v>
      </c>
      <c r="E12" s="55">
        <v>145</v>
      </c>
      <c r="F12" s="55">
        <v>108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/>
    </row>
    <row r="13" spans="2:26">
      <c r="B13" s="55" t="s">
        <v>169</v>
      </c>
      <c r="C13" s="55" t="s">
        <v>168</v>
      </c>
      <c r="D13" s="60">
        <v>43809</v>
      </c>
      <c r="E13" s="55">
        <v>62</v>
      </c>
      <c r="F13" s="55">
        <v>150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/>
    </row>
    <row r="14" spans="2:26" s="57" customFormat="1">
      <c r="B14" s="55" t="s">
        <v>167</v>
      </c>
      <c r="C14" s="55" t="s">
        <v>170</v>
      </c>
      <c r="D14" s="60">
        <v>43809</v>
      </c>
      <c r="E14" s="55">
        <v>38</v>
      </c>
      <c r="F14" s="55">
        <v>45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2:26" s="57" customFormat="1">
      <c r="B15" s="55" t="s">
        <v>169</v>
      </c>
      <c r="C15" s="55" t="s">
        <v>170</v>
      </c>
      <c r="D15" s="60">
        <v>43809</v>
      </c>
      <c r="E15" s="55">
        <v>35</v>
      </c>
      <c r="F15" s="55">
        <v>77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2:26" s="57" customFormat="1">
      <c r="B16" s="55" t="s">
        <v>167</v>
      </c>
      <c r="C16" s="55" t="s">
        <v>69</v>
      </c>
      <c r="D16" s="60">
        <v>43809</v>
      </c>
      <c r="E16" s="55">
        <v>20253</v>
      </c>
      <c r="F16" s="55">
        <v>34</v>
      </c>
      <c r="G16" s="55">
        <v>10</v>
      </c>
      <c r="H16" s="55"/>
      <c r="I16" s="55"/>
      <c r="J16" s="55"/>
      <c r="K16" s="55"/>
      <c r="L16" s="55"/>
      <c r="M16" s="55"/>
      <c r="N16" s="55"/>
      <c r="O16" s="55">
        <v>1</v>
      </c>
      <c r="P16" s="55">
        <v>1</v>
      </c>
      <c r="Q16" s="55"/>
      <c r="R16" s="55"/>
      <c r="S16" s="55">
        <v>3</v>
      </c>
      <c r="T16" s="55">
        <v>2</v>
      </c>
      <c r="U16" s="55">
        <v>2</v>
      </c>
      <c r="V16" s="55">
        <v>1</v>
      </c>
      <c r="W16" s="55"/>
      <c r="X16" s="55"/>
      <c r="Y16" s="55"/>
    </row>
    <row r="17" spans="1:26" s="57" customFormat="1">
      <c r="B17" s="55" t="s">
        <v>169</v>
      </c>
      <c r="C17" s="55" t="s">
        <v>69</v>
      </c>
      <c r="D17" s="60">
        <v>43809</v>
      </c>
      <c r="E17" s="55">
        <v>15937</v>
      </c>
      <c r="F17" s="55">
        <v>43</v>
      </c>
      <c r="G17" s="55">
        <v>10</v>
      </c>
      <c r="H17" s="55"/>
      <c r="I17" s="55"/>
      <c r="J17" s="55"/>
      <c r="K17" s="55"/>
      <c r="L17" s="55"/>
      <c r="M17" s="55">
        <v>1</v>
      </c>
      <c r="N17" s="55"/>
      <c r="O17" s="55">
        <v>1</v>
      </c>
      <c r="P17" s="55">
        <v>2</v>
      </c>
      <c r="Q17" s="55">
        <v>1</v>
      </c>
      <c r="R17" s="55">
        <v>1</v>
      </c>
      <c r="S17" s="55">
        <v>1</v>
      </c>
      <c r="T17" s="55">
        <v>2</v>
      </c>
      <c r="U17" s="55">
        <v>1</v>
      </c>
      <c r="V17" s="55"/>
      <c r="W17" s="55"/>
      <c r="X17" s="55"/>
      <c r="Y17" s="55"/>
    </row>
    <row r="18" spans="1:26">
      <c r="B18" s="55" t="s">
        <v>167</v>
      </c>
      <c r="C18" s="55" t="s">
        <v>171</v>
      </c>
      <c r="D18" s="60">
        <v>43809</v>
      </c>
      <c r="E18" s="55">
        <v>10141</v>
      </c>
      <c r="F18" s="55">
        <v>41</v>
      </c>
      <c r="G18" s="55">
        <v>10</v>
      </c>
      <c r="H18" s="55"/>
      <c r="I18" s="55"/>
      <c r="J18" s="55"/>
      <c r="K18" s="55">
        <v>1</v>
      </c>
      <c r="L18" s="55">
        <v>1</v>
      </c>
      <c r="M18" s="55">
        <v>1</v>
      </c>
      <c r="N18" s="55"/>
      <c r="O18" s="55"/>
      <c r="P18" s="55">
        <v>3</v>
      </c>
      <c r="Q18" s="55">
        <v>2</v>
      </c>
      <c r="R18" s="55">
        <v>2</v>
      </c>
      <c r="S18" s="55"/>
      <c r="T18" s="55"/>
      <c r="U18" s="55"/>
      <c r="V18" s="55"/>
      <c r="W18" s="55"/>
      <c r="X18" s="55"/>
      <c r="Y18" s="55"/>
    </row>
    <row r="19" spans="1:26">
      <c r="B19" s="55" t="s">
        <v>169</v>
      </c>
      <c r="C19" s="55" t="s">
        <v>171</v>
      </c>
      <c r="D19" s="60">
        <v>43809</v>
      </c>
      <c r="E19" s="55">
        <v>8940</v>
      </c>
      <c r="F19" s="55">
        <v>36</v>
      </c>
      <c r="G19" s="55">
        <v>10</v>
      </c>
      <c r="H19" s="55"/>
      <c r="I19" s="55"/>
      <c r="J19" s="55"/>
      <c r="K19" s="55">
        <v>1</v>
      </c>
      <c r="L19" s="55"/>
      <c r="M19" s="55"/>
      <c r="N19" s="55">
        <v>3</v>
      </c>
      <c r="O19" s="55">
        <v>3</v>
      </c>
      <c r="P19" s="55"/>
      <c r="Q19" s="55">
        <v>3</v>
      </c>
      <c r="R19" s="55"/>
      <c r="S19" s="55"/>
      <c r="T19" s="55"/>
      <c r="U19" s="55"/>
      <c r="V19" s="55"/>
      <c r="W19" s="55"/>
      <c r="X19" s="55"/>
      <c r="Y19" s="55"/>
    </row>
    <row r="20" spans="1:26" s="57" customFormat="1">
      <c r="B20" s="55" t="s">
        <v>167</v>
      </c>
      <c r="C20" s="55" t="s">
        <v>172</v>
      </c>
      <c r="D20" s="60">
        <v>43809</v>
      </c>
      <c r="E20" s="72">
        <v>6.3</v>
      </c>
      <c r="F20" s="73">
        <v>21.230055711893009</v>
      </c>
      <c r="G20" s="55">
        <v>10</v>
      </c>
      <c r="H20" s="55" t="s">
        <v>72</v>
      </c>
      <c r="I20" s="55" t="s">
        <v>72</v>
      </c>
      <c r="J20" s="55" t="s">
        <v>72</v>
      </c>
      <c r="K20" s="55">
        <v>1</v>
      </c>
      <c r="L20" s="55" t="s">
        <v>72</v>
      </c>
      <c r="M20" s="55" t="s">
        <v>72</v>
      </c>
      <c r="N20" s="55">
        <v>4</v>
      </c>
      <c r="O20" s="55">
        <v>4</v>
      </c>
      <c r="P20" s="55">
        <v>1</v>
      </c>
      <c r="Q20" s="55" t="s">
        <v>72</v>
      </c>
      <c r="R20" s="55" t="s">
        <v>72</v>
      </c>
      <c r="S20" s="55" t="s">
        <v>72</v>
      </c>
      <c r="T20" s="55" t="s">
        <v>72</v>
      </c>
      <c r="U20" s="55"/>
      <c r="V20" s="55"/>
      <c r="W20" s="55"/>
      <c r="X20" s="55"/>
      <c r="Y20" s="55"/>
    </row>
    <row r="21" spans="1:26" s="57" customFormat="1">
      <c r="B21" s="55" t="s">
        <v>169</v>
      </c>
      <c r="C21" s="55" t="s">
        <v>172</v>
      </c>
      <c r="D21" s="60">
        <v>43809</v>
      </c>
      <c r="E21" s="72">
        <v>6.5</v>
      </c>
      <c r="F21" s="74">
        <v>16.617283842071437</v>
      </c>
      <c r="G21" s="55">
        <v>10</v>
      </c>
      <c r="H21" s="55" t="s">
        <v>72</v>
      </c>
      <c r="I21" s="55" t="s">
        <v>72</v>
      </c>
      <c r="J21" s="55" t="s">
        <v>72</v>
      </c>
      <c r="K21" s="55" t="s">
        <v>72</v>
      </c>
      <c r="L21" s="55" t="s">
        <v>72</v>
      </c>
      <c r="M21" s="55">
        <v>2</v>
      </c>
      <c r="N21" s="55">
        <v>3</v>
      </c>
      <c r="O21" s="55">
        <v>3</v>
      </c>
      <c r="P21" s="55">
        <v>2</v>
      </c>
      <c r="Q21" s="55" t="s">
        <v>72</v>
      </c>
      <c r="R21" s="55" t="s">
        <v>72</v>
      </c>
      <c r="S21" s="55" t="s">
        <v>72</v>
      </c>
      <c r="T21" s="55" t="s">
        <v>72</v>
      </c>
      <c r="U21" s="55"/>
      <c r="V21" s="55"/>
      <c r="W21" s="55"/>
      <c r="X21" s="55"/>
      <c r="Y21" s="55"/>
    </row>
    <row r="22" spans="1:26">
      <c r="B22" s="55" t="s">
        <v>167</v>
      </c>
      <c r="C22" s="55" t="s">
        <v>173</v>
      </c>
      <c r="D22" s="60">
        <v>43809</v>
      </c>
      <c r="E22" s="72">
        <v>6</v>
      </c>
      <c r="F22" s="75">
        <v>11.111111111111111</v>
      </c>
      <c r="G22" s="55">
        <v>10</v>
      </c>
      <c r="H22" s="55" t="s">
        <v>72</v>
      </c>
      <c r="I22" s="55" t="s">
        <v>72</v>
      </c>
      <c r="J22" s="55" t="s">
        <v>72</v>
      </c>
      <c r="K22" s="55" t="s">
        <v>72</v>
      </c>
      <c r="L22" s="55" t="s">
        <v>72</v>
      </c>
      <c r="M22" s="55">
        <v>2</v>
      </c>
      <c r="N22" s="55">
        <v>6</v>
      </c>
      <c r="O22" s="55">
        <v>2</v>
      </c>
      <c r="P22" s="55" t="s">
        <v>72</v>
      </c>
      <c r="Q22" s="55" t="s">
        <v>72</v>
      </c>
      <c r="R22" s="55" t="s">
        <v>72</v>
      </c>
      <c r="S22" s="55" t="s">
        <v>72</v>
      </c>
      <c r="T22" s="55" t="s">
        <v>72</v>
      </c>
      <c r="U22" s="55"/>
      <c r="V22" s="55"/>
      <c r="W22" s="55"/>
      <c r="X22" s="55"/>
      <c r="Y22" s="55"/>
      <c r="Z22"/>
    </row>
    <row r="23" spans="1:26">
      <c r="B23" s="55" t="s">
        <v>169</v>
      </c>
      <c r="C23" s="55" t="s">
        <v>173</v>
      </c>
      <c r="D23" s="60">
        <v>43809</v>
      </c>
      <c r="E23" s="72">
        <v>5.7</v>
      </c>
      <c r="F23" s="75">
        <v>24.879587586178548</v>
      </c>
      <c r="G23" s="55">
        <v>10</v>
      </c>
      <c r="H23" s="55" t="s">
        <v>72</v>
      </c>
      <c r="I23" s="55" t="s">
        <v>72</v>
      </c>
      <c r="J23" s="55" t="s">
        <v>72</v>
      </c>
      <c r="K23" s="55">
        <v>1</v>
      </c>
      <c r="L23" s="55">
        <v>1</v>
      </c>
      <c r="M23" s="55">
        <v>1</v>
      </c>
      <c r="N23" s="55">
        <v>5</v>
      </c>
      <c r="O23" s="55">
        <v>1</v>
      </c>
      <c r="P23" s="55">
        <v>1</v>
      </c>
      <c r="Q23" s="55" t="s">
        <v>72</v>
      </c>
      <c r="R23" s="55" t="s">
        <v>72</v>
      </c>
      <c r="S23" s="55" t="s">
        <v>72</v>
      </c>
      <c r="T23" s="55" t="s">
        <v>72</v>
      </c>
      <c r="U23" s="55"/>
      <c r="V23" s="55"/>
      <c r="W23" s="55"/>
      <c r="X23" s="55"/>
      <c r="Y23" s="55"/>
      <c r="Z23"/>
    </row>
    <row r="24" spans="1:26">
      <c r="B24" s="55" t="s">
        <v>167</v>
      </c>
      <c r="C24" s="55" t="s">
        <v>174</v>
      </c>
      <c r="D24" s="60">
        <v>43809</v>
      </c>
      <c r="E24" s="72">
        <v>7.4</v>
      </c>
      <c r="F24" s="75">
        <v>13.055294365936412</v>
      </c>
      <c r="G24" s="55">
        <v>10</v>
      </c>
      <c r="H24" s="55" t="s">
        <v>72</v>
      </c>
      <c r="I24" s="55" t="s">
        <v>72</v>
      </c>
      <c r="J24" s="55" t="s">
        <v>72</v>
      </c>
      <c r="K24" s="55" t="s">
        <v>72</v>
      </c>
      <c r="L24" s="55" t="s">
        <v>72</v>
      </c>
      <c r="M24" s="55" t="s">
        <v>72</v>
      </c>
      <c r="N24" s="55">
        <v>2</v>
      </c>
      <c r="O24" s="55">
        <v>3</v>
      </c>
      <c r="P24" s="55">
        <v>4</v>
      </c>
      <c r="Q24" s="55">
        <v>1</v>
      </c>
      <c r="R24" s="55" t="s">
        <v>72</v>
      </c>
      <c r="S24" s="55" t="s">
        <v>72</v>
      </c>
      <c r="T24" s="55" t="s">
        <v>72</v>
      </c>
      <c r="U24" s="55"/>
      <c r="V24" s="55"/>
      <c r="W24" s="55"/>
      <c r="X24" s="55"/>
      <c r="Y24" s="55"/>
    </row>
    <row r="25" spans="1:26">
      <c r="B25" s="55" t="s">
        <v>169</v>
      </c>
      <c r="C25" s="55" t="s">
        <v>174</v>
      </c>
      <c r="D25" s="60">
        <v>43809</v>
      </c>
      <c r="E25" s="72">
        <v>7.3</v>
      </c>
      <c r="F25" s="75">
        <v>9.2458706535692432</v>
      </c>
      <c r="G25" s="55">
        <v>10</v>
      </c>
      <c r="H25" s="55" t="s">
        <v>72</v>
      </c>
      <c r="I25" s="55" t="s">
        <v>72</v>
      </c>
      <c r="J25" s="55" t="s">
        <v>72</v>
      </c>
      <c r="K25" s="55" t="s">
        <v>72</v>
      </c>
      <c r="L25" s="55" t="s">
        <v>72</v>
      </c>
      <c r="M25" s="55" t="s">
        <v>72</v>
      </c>
      <c r="N25" s="55">
        <v>1</v>
      </c>
      <c r="O25" s="55">
        <v>5</v>
      </c>
      <c r="P25" s="55">
        <v>4</v>
      </c>
      <c r="Q25" s="55" t="s">
        <v>72</v>
      </c>
      <c r="R25" s="55" t="s">
        <v>72</v>
      </c>
      <c r="S25" s="55" t="s">
        <v>72</v>
      </c>
      <c r="T25" s="55" t="s">
        <v>72</v>
      </c>
      <c r="U25" s="55"/>
      <c r="V25" s="55"/>
      <c r="W25" s="55"/>
      <c r="X25" s="55"/>
      <c r="Y25" s="55"/>
    </row>
    <row r="27" spans="1:26">
      <c r="A27" s="1"/>
      <c r="B27" s="62" t="s">
        <v>149</v>
      </c>
      <c r="Z27"/>
    </row>
    <row r="28" spans="1:26">
      <c r="A28" s="1"/>
      <c r="B28" s="86" t="s">
        <v>152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5"/>
      <c r="Z28"/>
    </row>
    <row r="29" spans="1:26">
      <c r="A29" s="1"/>
      <c r="B29" s="68" t="s">
        <v>180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7"/>
      <c r="Z29"/>
    </row>
    <row r="30" spans="1:26">
      <c r="A30" s="1"/>
      <c r="B30" s="68" t="s">
        <v>181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7"/>
      <c r="Z30"/>
    </row>
    <row r="31" spans="1:26">
      <c r="A31" s="1"/>
      <c r="B31" s="63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7"/>
      <c r="Z31"/>
    </row>
    <row r="32" spans="1:26">
      <c r="A32" s="1"/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1"/>
      <c r="Z32"/>
    </row>
    <row r="33" spans="1:26">
      <c r="A33" s="1"/>
      <c r="Z33"/>
    </row>
    <row r="34" spans="1:26">
      <c r="A34" s="1"/>
      <c r="Z34"/>
    </row>
    <row r="35" spans="1:26">
      <c r="A35" s="1"/>
      <c r="B35" s="106" t="s">
        <v>150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/>
    </row>
    <row r="36" spans="1:26" ht="17.25">
      <c r="A36" s="1"/>
      <c r="B36" s="107" t="s">
        <v>151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/>
    </row>
  </sheetData>
  <mergeCells count="15">
    <mergeCell ref="B35:Y35"/>
    <mergeCell ref="B36:Y36"/>
    <mergeCell ref="B5:B8"/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19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D1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 D14:D17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 B14:Y17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 D12:D17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3 B12:Y17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8:G19 B20:Y23 B12:Y17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3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7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Z30"/>
  <sheetViews>
    <sheetView tabSelected="1" workbookViewId="0">
      <selection activeCell="E14" sqref="E14"/>
    </sheetView>
  </sheetViews>
  <sheetFormatPr defaultRowHeight="16.5"/>
  <cols>
    <col min="1" max="1" width="0.75" customWidth="1"/>
    <col min="2" max="2" width="10.125" style="1" customWidth="1"/>
    <col min="3" max="3" width="9.25" style="1" customWidth="1"/>
    <col min="4" max="4" width="9.75" style="1" bestFit="1" customWidth="1"/>
    <col min="5" max="5" width="8.5" style="1" customWidth="1"/>
    <col min="6" max="6" width="6.125" style="1" customWidth="1"/>
    <col min="7" max="7" width="5.875" style="1" customWidth="1"/>
    <col min="8" max="25" width="3.25" style="1" customWidth="1"/>
    <col min="26" max="26" width="2.125" style="57" customWidth="1"/>
  </cols>
  <sheetData>
    <row r="1" spans="2:25" s="57" customFormat="1" ht="20.25">
      <c r="B1" s="89"/>
      <c r="C1" s="90"/>
      <c r="D1" s="1"/>
      <c r="E1" s="4"/>
      <c r="F1" s="1"/>
      <c r="G1" s="100"/>
      <c r="H1" s="100"/>
      <c r="I1" s="100"/>
      <c r="J1" s="1"/>
      <c r="K1" s="1"/>
      <c r="L1" s="1"/>
      <c r="M1" s="1"/>
      <c r="N1" s="1"/>
      <c r="O1" s="5"/>
      <c r="P1" s="1"/>
      <c r="Q1" s="5"/>
      <c r="R1" s="1"/>
      <c r="S1" s="1"/>
      <c r="T1" s="95"/>
      <c r="U1" s="1"/>
      <c r="V1" s="1"/>
      <c r="W1" s="1"/>
      <c r="X1" s="1"/>
      <c r="Y1" s="1"/>
    </row>
    <row r="2" spans="2:25" s="57" customFormat="1" ht="20.25">
      <c r="B2" s="101" t="s">
        <v>43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2:25" s="57" customFormat="1">
      <c r="B3" s="102" t="s">
        <v>44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25" s="57" customFormat="1" ht="17.25" thickBot="1">
      <c r="B4" s="6" t="s">
        <v>121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</row>
    <row r="5" spans="2:25" s="57" customFormat="1" ht="17.25" thickTop="1">
      <c r="B5" s="108" t="s">
        <v>175</v>
      </c>
      <c r="C5" s="92" t="s">
        <v>176</v>
      </c>
      <c r="D5" s="11"/>
      <c r="E5" s="12" t="s">
        <v>182</v>
      </c>
      <c r="F5" s="13"/>
      <c r="G5" s="103" t="s">
        <v>183</v>
      </c>
      <c r="H5" s="103"/>
      <c r="I5" s="14"/>
      <c r="J5" s="104">
        <v>43844</v>
      </c>
      <c r="K5" s="104"/>
      <c r="L5" s="104"/>
      <c r="M5" s="104"/>
      <c r="N5" s="104"/>
      <c r="O5" s="14"/>
      <c r="P5" s="15" t="s">
        <v>184</v>
      </c>
      <c r="Q5" s="16"/>
      <c r="R5" s="17"/>
      <c r="S5" s="12"/>
      <c r="T5" s="12"/>
      <c r="U5" s="105">
        <v>43846</v>
      </c>
      <c r="V5" s="105"/>
      <c r="W5" s="105"/>
      <c r="X5" s="105"/>
      <c r="Y5" s="18"/>
    </row>
    <row r="6" spans="2:25" s="57" customFormat="1">
      <c r="B6" s="109"/>
      <c r="C6" s="93" t="s">
        <v>177</v>
      </c>
      <c r="D6" s="21"/>
      <c r="E6" s="22" t="s">
        <v>32</v>
      </c>
      <c r="F6" s="23"/>
      <c r="G6" s="96" t="s">
        <v>185</v>
      </c>
      <c r="H6" s="96"/>
      <c r="I6" s="24"/>
      <c r="J6" s="97">
        <v>43469</v>
      </c>
      <c r="K6" s="97"/>
      <c r="L6" s="97"/>
      <c r="M6" s="97"/>
      <c r="N6" s="97"/>
      <c r="O6" s="24"/>
      <c r="P6" s="25" t="s">
        <v>186</v>
      </c>
      <c r="Q6" s="26"/>
      <c r="R6" s="26"/>
      <c r="S6" s="24"/>
      <c r="T6" s="26"/>
      <c r="U6" s="98"/>
      <c r="V6" s="98"/>
      <c r="W6" s="98"/>
      <c r="X6" s="98"/>
      <c r="Y6" s="27" t="s">
        <v>187</v>
      </c>
    </row>
    <row r="7" spans="2:25" s="57" customFormat="1">
      <c r="B7" s="109"/>
      <c r="C7" s="93" t="s">
        <v>178</v>
      </c>
      <c r="D7" s="21"/>
      <c r="E7" s="29"/>
      <c r="F7" s="30"/>
      <c r="G7" s="96" t="s">
        <v>188</v>
      </c>
      <c r="H7" s="96"/>
      <c r="I7" s="24"/>
      <c r="J7" s="99"/>
      <c r="K7" s="99"/>
      <c r="L7" s="99"/>
      <c r="M7" s="99"/>
      <c r="N7" s="99"/>
      <c r="O7" s="24"/>
      <c r="P7" s="25" t="s">
        <v>189</v>
      </c>
      <c r="Q7" s="29"/>
      <c r="R7" s="29"/>
      <c r="S7" s="29"/>
      <c r="T7" s="29"/>
      <c r="U7" s="98"/>
      <c r="V7" s="98"/>
      <c r="W7" s="98"/>
      <c r="X7" s="98"/>
      <c r="Y7" s="31"/>
    </row>
    <row r="8" spans="2:25" s="57" customFormat="1" ht="17.25" thickBot="1">
      <c r="B8" s="110"/>
      <c r="C8" s="94" t="s">
        <v>179</v>
      </c>
      <c r="D8" s="34"/>
      <c r="E8" s="35"/>
      <c r="F8" s="36"/>
      <c r="G8" s="37"/>
      <c r="H8" s="36"/>
      <c r="I8" s="33"/>
      <c r="J8" s="38"/>
      <c r="K8" s="39"/>
      <c r="L8" s="39"/>
      <c r="M8" s="39"/>
      <c r="N8" s="39"/>
      <c r="O8" s="33"/>
      <c r="P8" s="37"/>
      <c r="Q8" s="40"/>
      <c r="R8" s="40"/>
      <c r="S8" s="40"/>
      <c r="T8" s="40"/>
      <c r="U8" s="41"/>
      <c r="V8" s="41"/>
      <c r="W8" s="41"/>
      <c r="X8" s="41"/>
      <c r="Y8" s="42"/>
    </row>
    <row r="9" spans="2:25" s="57" customFormat="1" ht="18" thickTop="1" thickBot="1">
      <c r="B9" s="43" t="s">
        <v>190</v>
      </c>
      <c r="C9" s="44"/>
      <c r="D9" s="58"/>
      <c r="E9" s="44"/>
      <c r="F9" s="44"/>
      <c r="G9" s="45"/>
      <c r="H9" s="45"/>
      <c r="I9" s="45"/>
      <c r="J9" s="45"/>
      <c r="K9" s="45"/>
      <c r="L9" s="46"/>
      <c r="M9" s="45"/>
      <c r="N9" s="45"/>
      <c r="O9" s="45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5" s="57" customFormat="1" ht="18" thickTop="1" thickBot="1">
      <c r="B10" s="47" t="str">
        <f>E6</f>
        <v>당진농장</v>
      </c>
      <c r="C10" s="48" t="s">
        <v>191</v>
      </c>
      <c r="D10" s="49">
        <f>ROUNDDOWN((J5-J6+1)/7,0)</f>
        <v>53</v>
      </c>
      <c r="E10" s="50" t="s">
        <v>192</v>
      </c>
      <c r="F10" s="51">
        <f>(J5-J6+1)-(D10*7)</f>
        <v>5</v>
      </c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4"/>
    </row>
    <row r="11" spans="2:25" s="57" customFormat="1" ht="17.25" thickTop="1">
      <c r="B11" s="59" t="s">
        <v>0</v>
      </c>
      <c r="C11" s="59" t="s">
        <v>1</v>
      </c>
      <c r="D11" s="59" t="s">
        <v>2</v>
      </c>
      <c r="E11" s="59" t="s">
        <v>3</v>
      </c>
      <c r="F11" s="59" t="s">
        <v>4</v>
      </c>
      <c r="G11" s="59" t="s">
        <v>5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2:25" s="57" customFormat="1">
      <c r="B12" s="55" t="s">
        <v>193</v>
      </c>
      <c r="C12" s="55" t="s">
        <v>196</v>
      </c>
      <c r="D12" s="60">
        <v>43844</v>
      </c>
      <c r="E12" s="55">
        <v>467</v>
      </c>
      <c r="F12" s="55">
        <v>66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2:25" s="57" customFormat="1">
      <c r="B13" s="55" t="s">
        <v>195</v>
      </c>
      <c r="C13" s="55" t="s">
        <v>196</v>
      </c>
      <c r="D13" s="60">
        <v>43844</v>
      </c>
      <c r="E13" s="55">
        <v>2200</v>
      </c>
      <c r="F13" s="55">
        <v>44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2:25" s="57" customFormat="1">
      <c r="B14" s="55" t="s">
        <v>193</v>
      </c>
      <c r="C14" s="55" t="s">
        <v>197</v>
      </c>
      <c r="D14" s="60">
        <v>43844</v>
      </c>
      <c r="E14" s="55">
        <v>48</v>
      </c>
      <c r="F14" s="55">
        <v>71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2:25" s="57" customFormat="1">
      <c r="B15" s="55" t="s">
        <v>195</v>
      </c>
      <c r="C15" s="55" t="s">
        <v>197</v>
      </c>
      <c r="D15" s="60">
        <v>43844</v>
      </c>
      <c r="E15" s="55">
        <v>66</v>
      </c>
      <c r="F15" s="55">
        <v>61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2:25">
      <c r="B16" s="55" t="s">
        <v>193</v>
      </c>
      <c r="C16" s="55" t="s">
        <v>198</v>
      </c>
      <c r="D16" s="60">
        <v>43844</v>
      </c>
      <c r="E16" s="55">
        <v>11232</v>
      </c>
      <c r="F16" s="55">
        <v>26</v>
      </c>
      <c r="G16" s="55">
        <v>10</v>
      </c>
      <c r="H16" s="55"/>
      <c r="I16" s="55"/>
      <c r="J16" s="55"/>
      <c r="K16" s="55"/>
      <c r="L16" s="55"/>
      <c r="M16" s="55"/>
      <c r="N16" s="55"/>
      <c r="O16" s="55">
        <v>4</v>
      </c>
      <c r="P16" s="55">
        <v>2</v>
      </c>
      <c r="Q16" s="55">
        <v>2</v>
      </c>
      <c r="R16" s="55">
        <v>2</v>
      </c>
      <c r="S16" s="55"/>
      <c r="T16" s="55"/>
      <c r="U16" s="55"/>
      <c r="V16" s="55"/>
      <c r="W16" s="55"/>
      <c r="X16" s="55"/>
      <c r="Y16" s="55"/>
    </row>
    <row r="17" spans="1:26">
      <c r="B17" s="55" t="s">
        <v>195</v>
      </c>
      <c r="C17" s="55" t="s">
        <v>198</v>
      </c>
      <c r="D17" s="60">
        <v>43844</v>
      </c>
      <c r="E17" s="55">
        <v>13119</v>
      </c>
      <c r="F17" s="55">
        <v>19</v>
      </c>
      <c r="G17" s="55">
        <v>10</v>
      </c>
      <c r="H17" s="55"/>
      <c r="I17" s="55"/>
      <c r="J17" s="55"/>
      <c r="K17" s="55"/>
      <c r="L17" s="55"/>
      <c r="M17" s="55"/>
      <c r="N17" s="55"/>
      <c r="O17" s="55"/>
      <c r="P17" s="55">
        <v>4</v>
      </c>
      <c r="Q17" s="55">
        <v>4</v>
      </c>
      <c r="R17" s="55">
        <v>1</v>
      </c>
      <c r="S17" s="55">
        <v>1</v>
      </c>
      <c r="T17" s="55"/>
      <c r="U17" s="55"/>
      <c r="V17" s="55"/>
      <c r="W17" s="55"/>
      <c r="X17" s="55"/>
      <c r="Y17" s="55"/>
    </row>
    <row r="18" spans="1:26">
      <c r="B18" s="55" t="s">
        <v>193</v>
      </c>
      <c r="C18" s="55" t="s">
        <v>194</v>
      </c>
      <c r="D18" s="60">
        <v>43844</v>
      </c>
      <c r="E18" s="72">
        <v>6.3</v>
      </c>
      <c r="F18" s="73">
        <v>10.713469170008807</v>
      </c>
      <c r="G18" s="55">
        <v>10</v>
      </c>
      <c r="H18" s="55" t="s">
        <v>72</v>
      </c>
      <c r="I18" s="55" t="s">
        <v>72</v>
      </c>
      <c r="J18" s="55" t="s">
        <v>72</v>
      </c>
      <c r="K18" s="55" t="s">
        <v>72</v>
      </c>
      <c r="L18" s="55" t="s">
        <v>72</v>
      </c>
      <c r="M18" s="55" t="s">
        <v>72</v>
      </c>
      <c r="N18" s="55">
        <v>8</v>
      </c>
      <c r="O18" s="55">
        <v>1</v>
      </c>
      <c r="P18" s="55">
        <v>1</v>
      </c>
      <c r="Q18" s="55" t="s">
        <v>72</v>
      </c>
      <c r="R18" s="55" t="s">
        <v>72</v>
      </c>
      <c r="S18" s="55"/>
      <c r="T18" s="55"/>
      <c r="U18" s="55"/>
      <c r="V18" s="55"/>
      <c r="W18" s="55"/>
      <c r="X18" s="55"/>
      <c r="Y18" s="55"/>
      <c r="Z18"/>
    </row>
    <row r="19" spans="1:26">
      <c r="B19" s="55" t="s">
        <v>195</v>
      </c>
      <c r="C19" s="55" t="s">
        <v>194</v>
      </c>
      <c r="D19" s="60">
        <v>43844</v>
      </c>
      <c r="E19" s="72">
        <v>5.5</v>
      </c>
      <c r="F19" s="74">
        <v>23.07810032079972</v>
      </c>
      <c r="G19" s="55">
        <v>10</v>
      </c>
      <c r="H19" s="55" t="s">
        <v>72</v>
      </c>
      <c r="I19" s="55" t="s">
        <v>72</v>
      </c>
      <c r="J19" s="55" t="s">
        <v>72</v>
      </c>
      <c r="K19" s="55" t="s">
        <v>72</v>
      </c>
      <c r="L19" s="55">
        <v>2</v>
      </c>
      <c r="M19" s="55">
        <v>4</v>
      </c>
      <c r="N19" s="55">
        <v>2</v>
      </c>
      <c r="O19" s="55">
        <v>1</v>
      </c>
      <c r="P19" s="55">
        <v>1</v>
      </c>
      <c r="Q19" s="55" t="s">
        <v>72</v>
      </c>
      <c r="R19" s="55" t="s">
        <v>72</v>
      </c>
      <c r="S19" s="55"/>
      <c r="T19" s="55"/>
      <c r="U19" s="55"/>
      <c r="V19" s="55"/>
      <c r="W19" s="55"/>
      <c r="X19" s="55"/>
      <c r="Y19" s="55"/>
      <c r="Z19"/>
    </row>
    <row r="21" spans="1:26">
      <c r="A21" s="1"/>
      <c r="B21" s="62" t="s">
        <v>199</v>
      </c>
      <c r="Z21"/>
    </row>
    <row r="22" spans="1:26">
      <c r="A22" s="1"/>
      <c r="B22" s="86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5"/>
      <c r="Z22"/>
    </row>
    <row r="23" spans="1:26">
      <c r="A23" s="1"/>
      <c r="B23" s="68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  <c r="Z23"/>
    </row>
    <row r="24" spans="1:26">
      <c r="A24" s="1"/>
      <c r="B24" s="68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7"/>
      <c r="Z24"/>
    </row>
    <row r="25" spans="1:26">
      <c r="A25" s="1"/>
      <c r="B25" s="63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7"/>
      <c r="Z25"/>
    </row>
    <row r="26" spans="1:26">
      <c r="A26" s="1"/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1"/>
      <c r="Z26"/>
    </row>
    <row r="27" spans="1:26">
      <c r="A27" s="1"/>
      <c r="Z27"/>
    </row>
    <row r="28" spans="1:26">
      <c r="A28" s="1"/>
      <c r="Z28"/>
    </row>
    <row r="29" spans="1:26">
      <c r="A29" s="1"/>
      <c r="B29" s="106" t="s">
        <v>150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/>
    </row>
    <row r="30" spans="1:26" ht="17.25">
      <c r="A30" s="1"/>
      <c r="B30" s="107" t="s">
        <v>151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/>
    </row>
  </sheetData>
  <mergeCells count="15">
    <mergeCell ref="B29:Y29"/>
    <mergeCell ref="B30:Y30"/>
    <mergeCell ref="B5:B8"/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D17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8:G19 D12:D1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C1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5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5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5 D18:D19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5 B18:Y19">
    <cfRule type="colorScale" priority="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6:G17 B12:Y15 B18:Y19">
    <cfRule type="colorScale" priority="7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7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C14"/>
  <sheetViews>
    <sheetView topLeftCell="A10" zoomScale="70" zoomScaleNormal="70" workbookViewId="0">
      <selection activeCell="A44" sqref="A44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11" t="s">
        <v>79</v>
      </c>
      <c r="C1" s="112"/>
      <c r="D1" s="112"/>
      <c r="E1" s="113"/>
      <c r="F1" s="111" t="s">
        <v>80</v>
      </c>
      <c r="G1" s="112"/>
      <c r="H1" s="112"/>
      <c r="I1" s="113"/>
      <c r="J1" s="111" t="s">
        <v>81</v>
      </c>
      <c r="K1" s="112"/>
      <c r="L1" s="112"/>
      <c r="M1" s="113"/>
      <c r="N1" s="111" t="s">
        <v>82</v>
      </c>
      <c r="O1" s="112"/>
      <c r="P1" s="112"/>
      <c r="Q1" s="113"/>
      <c r="R1" s="111" t="s">
        <v>83</v>
      </c>
      <c r="S1" s="112"/>
      <c r="T1" s="112"/>
      <c r="U1" s="113"/>
      <c r="V1" s="111" t="s">
        <v>84</v>
      </c>
      <c r="W1" s="112"/>
      <c r="X1" s="112"/>
      <c r="Y1" s="113"/>
      <c r="Z1" s="111" t="s">
        <v>85</v>
      </c>
      <c r="AA1" s="112"/>
      <c r="AB1" s="112"/>
      <c r="AC1" s="113"/>
    </row>
    <row r="2" spans="1:29">
      <c r="B2" s="76" t="s">
        <v>86</v>
      </c>
      <c r="C2" s="77"/>
      <c r="D2" s="77"/>
      <c r="E2" s="78" t="s">
        <v>87</v>
      </c>
      <c r="F2" s="76"/>
      <c r="G2" s="77"/>
      <c r="H2" s="77"/>
      <c r="I2" s="78"/>
      <c r="J2" s="76"/>
      <c r="K2" s="77"/>
      <c r="L2" s="77"/>
      <c r="M2" s="78"/>
      <c r="N2" s="76"/>
      <c r="O2" s="77"/>
      <c r="P2" s="77"/>
      <c r="Q2" s="78"/>
      <c r="R2" s="76"/>
      <c r="S2" s="77"/>
      <c r="T2" s="77"/>
      <c r="U2" s="78"/>
      <c r="V2" s="76"/>
      <c r="W2" s="77"/>
      <c r="X2" s="77"/>
      <c r="Y2" s="78"/>
      <c r="Z2" s="76"/>
      <c r="AA2" s="77"/>
      <c r="AB2" s="77"/>
      <c r="AC2" s="78"/>
    </row>
    <row r="3" spans="1:29">
      <c r="A3" t="s">
        <v>88</v>
      </c>
      <c r="B3" s="79">
        <f ca="1">IFERROR(AVERAGEIF(INDIRECT(B$1&amp;"!$C$12:$C$500"),$A3,INDIRECT(B$1&amp;"!$E$12:$E$500")),NA())</f>
        <v>11</v>
      </c>
      <c r="C3" s="80">
        <f ca="1">IF(SUMIF(INDIRECT(B$1&amp;"!$C$12:$C$500"),$A3,INDIRECT(B$1&amp;"!$G$12:$G$500"))=0,NA(),SUMIF(INDIRECT(B$1&amp;"!$C$12:$C$500"),$A3,INDIRECT(B$1&amp;"!$G$12:$G$500")))</f>
        <v>20</v>
      </c>
      <c r="D3" s="80">
        <f ca="1">SUMIF(INDIRECT(B$1&amp;"!$C$12:$C$500"),$A3,INDIRECT(B$1&amp;"!$h$12:$h$500"))</f>
        <v>0</v>
      </c>
      <c r="E3" s="81">
        <f ca="1">IFERROR((1-D3/C3),NA())</f>
        <v>1</v>
      </c>
      <c r="F3" s="79" t="e">
        <f ca="1">IFERROR(AVERAGEIF(INDIRECT(F$1&amp;"!$C$12:$C$500"),$A3,INDIRECT(F$1&amp;"!$E$12:$E$500")),NA())</f>
        <v>#N/A</v>
      </c>
      <c r="G3" s="80" t="e">
        <f ca="1">IF(SUMIF(INDIRECT(F$1&amp;"!$C$12:$C$500"),$A3,INDIRECT(F$1&amp;"!$G$12:$G$500"))=0,NA(),SUMIF(INDIRECT(F$1&amp;"!$C$12:$C$500"),$A3,INDIRECT(F$1&amp;"!$G$12:$G$500")))</f>
        <v>#N/A</v>
      </c>
      <c r="H3" s="80">
        <f ca="1">SUMIF(INDIRECT(F$1&amp;"!$C$12:$C$500"),$A3,INDIRECT(F$1&amp;"!$h$12:$h$500"))</f>
        <v>0</v>
      </c>
      <c r="I3" s="81" t="e">
        <f ca="1">IFERROR((1-H3/G3),NA())</f>
        <v>#N/A</v>
      </c>
      <c r="J3" s="79" t="e">
        <f ca="1">IFERROR(AVERAGEIF(INDIRECT(J$1&amp;"!$C$12:$C$500"),$A3,INDIRECT(J$1&amp;"!$E$12:$E$500")),NA())</f>
        <v>#N/A</v>
      </c>
      <c r="K3" s="80" t="e">
        <f ca="1">IF(SUMIF(INDIRECT(J$1&amp;"!$C$12:$C$500"),$A3,INDIRECT(J$1&amp;"!$G$12:$G$500"))=0,NA(),SUMIF(INDIRECT(J$1&amp;"!$C$12:$C$500"),$A3,INDIRECT(J$1&amp;"!$G$12:$G$500")))</f>
        <v>#N/A</v>
      </c>
      <c r="L3" s="80">
        <f ca="1">SUMIF(INDIRECT(J$1&amp;"!$C$12:$C$500"),$A3,INDIRECT(J$1&amp;"!$h$12:$h$500"))</f>
        <v>0</v>
      </c>
      <c r="M3" s="81" t="e">
        <f ca="1">IFERROR((1-L3/K3),NA())</f>
        <v>#N/A</v>
      </c>
      <c r="N3" s="79" t="e">
        <f ca="1">IFERROR(AVERAGEIF(INDIRECT(N$1&amp;"!$C$12:$C$500"),$A3,INDIRECT(N$1&amp;"!$E$12:$E$500")),NA())</f>
        <v>#N/A</v>
      </c>
      <c r="O3" s="80" t="e">
        <f ca="1">IF(SUMIF(INDIRECT(N$1&amp;"!$C$12:$C$500"),$A3,INDIRECT(N$1&amp;"!$G$12:$G$500"))=0,NA(),SUMIF(INDIRECT(N$1&amp;"!$C$12:$C$500"),$A3,INDIRECT(N$1&amp;"!$G$12:$G$500")))</f>
        <v>#N/A</v>
      </c>
      <c r="P3" s="80">
        <f ca="1">SUMIF(INDIRECT(N$1&amp;"!$C$12:$C$500"),$A3,INDIRECT(N$1&amp;"!$h$12:$h$500"))</f>
        <v>0</v>
      </c>
      <c r="Q3" s="81" t="e">
        <f ca="1">IFERROR((1-P3/O3),NA())</f>
        <v>#N/A</v>
      </c>
      <c r="R3" s="79">
        <f ca="1">IFERROR(AVERAGEIF(INDIRECT(R$1&amp;"!$C$12:$C$500"),$A3,INDIRECT(R$1&amp;"!$E$12:$E$500")),NA())</f>
        <v>7.35</v>
      </c>
      <c r="S3" s="80">
        <f ca="1">IF(SUMIF(INDIRECT(R$1&amp;"!$C$12:$C$500"),$A3,INDIRECT(R$1&amp;"!$G$12:$G$500"))=0,NA(),SUMIF(INDIRECT(R$1&amp;"!$C$12:$C$500"),$A3,INDIRECT(R$1&amp;"!$G$12:$G$500")))</f>
        <v>20</v>
      </c>
      <c r="T3" s="80">
        <f ca="1">SUMIF(INDIRECT(R$1&amp;"!$C$12:$C$500"),$A3,INDIRECT(R$1&amp;"!$h$12:$h$500"))</f>
        <v>0</v>
      </c>
      <c r="U3" s="81">
        <f ca="1">IFERROR((1-T3/S3),NA())</f>
        <v>1</v>
      </c>
      <c r="V3" s="79" t="e">
        <f ca="1">IFERROR(AVERAGEIF(INDIRECT(V$1&amp;"!$C$12:$C$500"),$A3,INDIRECT(V$1&amp;"!$E$12:$E$500")),NA())</f>
        <v>#N/A</v>
      </c>
      <c r="W3" s="80" t="e">
        <f ca="1">IF(SUMIF(INDIRECT(V$1&amp;"!$C$12:$C$500"),$A3,INDIRECT(V$1&amp;"!$G$12:$G$500"))=0,NA(),SUMIF(INDIRECT(V$1&amp;"!$C$12:$C$500"),$A3,INDIRECT(V$1&amp;"!$G$12:$G$500")))</f>
        <v>#N/A</v>
      </c>
      <c r="X3" s="80">
        <f ca="1">SUMIF(INDIRECT(V$1&amp;"!$C$12:$C$500"),$A3,INDIRECT(V$1&amp;"!$h$12:$h$500"))</f>
        <v>0</v>
      </c>
      <c r="Y3" s="81" t="e">
        <f ca="1">IFERROR((1-X3/W3),NA())</f>
        <v>#N/A</v>
      </c>
      <c r="Z3" s="79" t="e">
        <f ca="1">IFERROR(AVERAGEIF(INDIRECT(Z$1&amp;"!$C$12:$C$500"),$A3,INDIRECT(Z$1&amp;"!$E$12:$E$500")),NA())</f>
        <v>#N/A</v>
      </c>
      <c r="AA3" s="80" t="e">
        <f ca="1">IF(SUMIF(INDIRECT(Z$1&amp;"!$C$12:$C$500"),$A3,INDIRECT(Z$1&amp;"!$G$12:$G$500"))=0,NA(),SUMIF(INDIRECT(Z$1&amp;"!$C$12:$C$500"),$A3,INDIRECT(Z$1&amp;"!$G$12:$G$500")))</f>
        <v>#REF!</v>
      </c>
      <c r="AB3" s="80" t="e">
        <f ca="1">SUMIF(INDIRECT(Z$1&amp;"!$C$12:$C$500"),$A3,INDIRECT(Z$1&amp;"!$h$12:$h$500"))</f>
        <v>#REF!</v>
      </c>
      <c r="AC3" s="81" t="e">
        <f ca="1">IFERROR((1-AB3/AA3),NA())</f>
        <v>#N/A</v>
      </c>
    </row>
    <row r="4" spans="1:29">
      <c r="A4" t="s">
        <v>73</v>
      </c>
      <c r="B4" s="79">
        <f t="shared" ref="B4:B14" ca="1" si="0">IFERROR(AVERAGEIF(INDIRECT(B$1&amp;"!$C$12:$C$500"),$A4,INDIRECT(B$1&amp;"!$E$12:$E$500")),NA())</f>
        <v>7.95</v>
      </c>
      <c r="C4" s="80">
        <f t="shared" ref="C4:C14" ca="1" si="1">IF(SUMIF(INDIRECT(B$1&amp;"!$C$12:$C$500"),$A4,INDIRECT(B$1&amp;"!$G$12:$G$500"))=0,NA(),SUMIF(INDIRECT(B$1&amp;"!$C$12:$C$500"),$A4,INDIRECT(B$1&amp;"!$G$12:$G$500")))</f>
        <v>20</v>
      </c>
      <c r="D4" s="80">
        <f t="shared" ref="D4:D14" ca="1" si="2">SUMIF(INDIRECT(B$1&amp;"!$C$12:$C$500"),$A4,INDIRECT(B$1&amp;"!$h$12:$h$500"))</f>
        <v>0</v>
      </c>
      <c r="E4" s="81">
        <f t="shared" ref="E4:E14" ca="1" si="3">IFERROR((1-D4/C4),NA())</f>
        <v>1</v>
      </c>
      <c r="F4" s="79" t="e">
        <f t="shared" ref="F4:F14" ca="1" si="4">IFERROR(AVERAGEIF(INDIRECT(F$1&amp;"!$C$12:$C$500"),$A4,INDIRECT(F$1&amp;"!$E$12:$E$500")),NA())</f>
        <v>#N/A</v>
      </c>
      <c r="G4" s="80" t="e">
        <f t="shared" ref="G4:G14" ca="1" si="5">IF(SUMIF(INDIRECT(F$1&amp;"!$C$12:$C$500"),$A4,INDIRECT(F$1&amp;"!$G$12:$G$500"))=0,NA(),SUMIF(INDIRECT(F$1&amp;"!$C$12:$C$500"),$A4,INDIRECT(F$1&amp;"!$G$12:$G$500")))</f>
        <v>#N/A</v>
      </c>
      <c r="H4" s="80">
        <f t="shared" ref="H4:H14" ca="1" si="6">SUMIF(INDIRECT(F$1&amp;"!$C$12:$C$500"),$A4,INDIRECT(F$1&amp;"!$h$12:$h$500"))</f>
        <v>0</v>
      </c>
      <c r="I4" s="81" t="e">
        <f t="shared" ref="I4:I14" ca="1" si="7">IFERROR((1-H4/G4),NA())</f>
        <v>#N/A</v>
      </c>
      <c r="J4" s="79">
        <f t="shared" ref="J4:J14" ca="1" si="8">IFERROR(AVERAGEIF(INDIRECT(J$1&amp;"!$C$12:$C$500"),$A4,INDIRECT(J$1&amp;"!$E$12:$E$500")),NA())</f>
        <v>7</v>
      </c>
      <c r="K4" s="80">
        <f t="shared" ref="K4:K14" ca="1" si="9">IF(SUMIF(INDIRECT(J$1&amp;"!$C$12:$C$500"),$A4,INDIRECT(J$1&amp;"!$G$12:$G$500"))=0,NA(),SUMIF(INDIRECT(J$1&amp;"!$C$12:$C$500"),$A4,INDIRECT(J$1&amp;"!$G$12:$G$500")))</f>
        <v>20</v>
      </c>
      <c r="L4" s="80">
        <f t="shared" ref="L4:L14" ca="1" si="10">SUMIF(INDIRECT(J$1&amp;"!$C$12:$C$500"),$A4,INDIRECT(J$1&amp;"!$h$12:$h$500"))</f>
        <v>0</v>
      </c>
      <c r="M4" s="81">
        <f t="shared" ref="M4:M14" ca="1" si="11">IFERROR((1-L4/K4),NA())</f>
        <v>1</v>
      </c>
      <c r="N4" s="79">
        <f t="shared" ref="N4:N14" ca="1" si="12">IFERROR(AVERAGEIF(INDIRECT(N$1&amp;"!$C$12:$C$500"),$A4,INDIRECT(N$1&amp;"!$E$12:$E$500")),NA())</f>
        <v>6.2</v>
      </c>
      <c r="O4" s="80">
        <f t="shared" ref="O4:O14" ca="1" si="13">IF(SUMIF(INDIRECT(N$1&amp;"!$C$12:$C$500"),$A4,INDIRECT(N$1&amp;"!$G$12:$G$500"))=0,NA(),SUMIF(INDIRECT(N$1&amp;"!$C$12:$C$500"),$A4,INDIRECT(N$1&amp;"!$G$12:$G$500")))</f>
        <v>20</v>
      </c>
      <c r="P4" s="80">
        <f t="shared" ref="P4:P14" ca="1" si="14">SUMIF(INDIRECT(N$1&amp;"!$C$12:$C$500"),$A4,INDIRECT(N$1&amp;"!$h$12:$h$500"))</f>
        <v>0</v>
      </c>
      <c r="Q4" s="81">
        <f t="shared" ref="Q4:Q14" ca="1" si="15">IFERROR((1-P4/O4),NA())</f>
        <v>1</v>
      </c>
      <c r="R4" s="79">
        <f t="shared" ref="R4:R14" ca="1" si="16">IFERROR(AVERAGEIF(INDIRECT(R$1&amp;"!$C$12:$C$500"),$A4,INDIRECT(R$1&amp;"!$E$12:$E$500")),NA())</f>
        <v>5.85</v>
      </c>
      <c r="S4" s="80">
        <f t="shared" ref="S4:S14" ca="1" si="17">IF(SUMIF(INDIRECT(R$1&amp;"!$C$12:$C$500"),$A4,INDIRECT(R$1&amp;"!$G$12:$G$500"))=0,NA(),SUMIF(INDIRECT(R$1&amp;"!$C$12:$C$500"),$A4,INDIRECT(R$1&amp;"!$G$12:$G$500")))</f>
        <v>20</v>
      </c>
      <c r="T4" s="80">
        <f t="shared" ref="T4:T14" ca="1" si="18">SUMIF(INDIRECT(R$1&amp;"!$C$12:$C$500"),$A4,INDIRECT(R$1&amp;"!$h$12:$h$500"))</f>
        <v>0</v>
      </c>
      <c r="U4" s="81">
        <f t="shared" ref="U4:U14" ca="1" si="19">IFERROR((1-T4/S4),NA())</f>
        <v>1</v>
      </c>
      <c r="V4" s="79">
        <f t="shared" ref="V4:V14" ca="1" si="20">IFERROR(AVERAGEIF(INDIRECT(V$1&amp;"!$C$12:$C$500"),$A4,INDIRECT(V$1&amp;"!$E$12:$E$500")),NA())</f>
        <v>5.9</v>
      </c>
      <c r="W4" s="80">
        <f t="shared" ref="W4:W14" ca="1" si="21">IF(SUMIF(INDIRECT(V$1&amp;"!$C$12:$C$500"),$A4,INDIRECT(V$1&amp;"!$G$12:$G$500"))=0,NA(),SUMIF(INDIRECT(V$1&amp;"!$C$12:$C$500"),$A4,INDIRECT(V$1&amp;"!$G$12:$G$500")))</f>
        <v>20</v>
      </c>
      <c r="X4" s="80">
        <f t="shared" ref="X4:X14" ca="1" si="22">SUMIF(INDIRECT(V$1&amp;"!$C$12:$C$500"),$A4,INDIRECT(V$1&amp;"!$h$12:$h$500"))</f>
        <v>0</v>
      </c>
      <c r="Y4" s="81">
        <f t="shared" ref="Y4:Y14" ca="1" si="23">IFERROR((1-X4/W4),NA())</f>
        <v>1</v>
      </c>
      <c r="Z4" s="79" t="e">
        <f t="shared" ref="Z4:Z14" ca="1" si="24">IFERROR(AVERAGEIF(INDIRECT(Z$1&amp;"!$C$12:$C$500"),$A4,INDIRECT(Z$1&amp;"!$E$12:$E$500")),NA())</f>
        <v>#N/A</v>
      </c>
      <c r="AA4" s="80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80" t="e">
        <f t="shared" ref="AB4:AB14" ca="1" si="26">SUMIF(INDIRECT(Z$1&amp;"!$C$12:$C$500"),$A4,INDIRECT(Z$1&amp;"!$h$12:$h$500"))</f>
        <v>#REF!</v>
      </c>
      <c r="AC4" s="81" t="e">
        <f t="shared" ref="AC4:AC14" ca="1" si="27">IFERROR((1-AB4/AA4),NA())</f>
        <v>#N/A</v>
      </c>
    </row>
    <row r="5" spans="1:29">
      <c r="A5" t="s">
        <v>89</v>
      </c>
      <c r="B5" s="79">
        <f t="shared" ca="1" si="0"/>
        <v>6.15</v>
      </c>
      <c r="C5" s="80">
        <f t="shared" ca="1" si="1"/>
        <v>20</v>
      </c>
      <c r="D5" s="80">
        <f t="shared" ca="1" si="2"/>
        <v>0</v>
      </c>
      <c r="E5" s="81">
        <f t="shared" ca="1" si="3"/>
        <v>1</v>
      </c>
      <c r="F5" s="79" t="e">
        <f t="shared" ca="1" si="4"/>
        <v>#N/A</v>
      </c>
      <c r="G5" s="80" t="e">
        <f t="shared" ca="1" si="5"/>
        <v>#N/A</v>
      </c>
      <c r="H5" s="80">
        <f t="shared" ca="1" si="6"/>
        <v>0</v>
      </c>
      <c r="I5" s="81" t="e">
        <f t="shared" ca="1" si="7"/>
        <v>#N/A</v>
      </c>
      <c r="J5" s="79" t="e">
        <f t="shared" ca="1" si="8"/>
        <v>#N/A</v>
      </c>
      <c r="K5" s="80" t="e">
        <f t="shared" ca="1" si="9"/>
        <v>#N/A</v>
      </c>
      <c r="L5" s="80">
        <f t="shared" ca="1" si="10"/>
        <v>0</v>
      </c>
      <c r="M5" s="81" t="e">
        <f t="shared" ca="1" si="11"/>
        <v>#N/A</v>
      </c>
      <c r="N5" s="79" t="e">
        <f t="shared" ca="1" si="12"/>
        <v>#N/A</v>
      </c>
      <c r="O5" s="80" t="e">
        <f t="shared" ca="1" si="13"/>
        <v>#N/A</v>
      </c>
      <c r="P5" s="80">
        <f t="shared" ca="1" si="14"/>
        <v>0</v>
      </c>
      <c r="Q5" s="81" t="e">
        <f t="shared" ca="1" si="15"/>
        <v>#N/A</v>
      </c>
      <c r="R5" s="79">
        <f t="shared" ca="1" si="16"/>
        <v>6.4</v>
      </c>
      <c r="S5" s="80">
        <f t="shared" ca="1" si="17"/>
        <v>20</v>
      </c>
      <c r="T5" s="80">
        <f t="shared" ca="1" si="18"/>
        <v>0</v>
      </c>
      <c r="U5" s="81">
        <f t="shared" ca="1" si="19"/>
        <v>1</v>
      </c>
      <c r="V5" s="79" t="e">
        <f t="shared" ca="1" si="20"/>
        <v>#N/A</v>
      </c>
      <c r="W5" s="80" t="e">
        <f t="shared" ca="1" si="21"/>
        <v>#N/A</v>
      </c>
      <c r="X5" s="80">
        <f t="shared" ca="1" si="22"/>
        <v>0</v>
      </c>
      <c r="Y5" s="81" t="e">
        <f t="shared" ca="1" si="23"/>
        <v>#N/A</v>
      </c>
      <c r="Z5" s="79" t="e">
        <f t="shared" ca="1" si="24"/>
        <v>#N/A</v>
      </c>
      <c r="AA5" s="80" t="e">
        <f t="shared" ca="1" si="25"/>
        <v>#REF!</v>
      </c>
      <c r="AB5" s="80" t="e">
        <f t="shared" ca="1" si="26"/>
        <v>#REF!</v>
      </c>
      <c r="AC5" s="81" t="e">
        <f t="shared" ca="1" si="27"/>
        <v>#N/A</v>
      </c>
    </row>
    <row r="6" spans="1:29">
      <c r="A6" t="s">
        <v>90</v>
      </c>
      <c r="B6" s="79">
        <f t="shared" ca="1" si="0"/>
        <v>11552</v>
      </c>
      <c r="C6" s="80">
        <f t="shared" ca="1" si="1"/>
        <v>20</v>
      </c>
      <c r="D6" s="80">
        <f t="shared" ca="1" si="2"/>
        <v>0</v>
      </c>
      <c r="E6" s="81">
        <f t="shared" ca="1" si="3"/>
        <v>1</v>
      </c>
      <c r="F6" s="79" t="e">
        <f t="shared" ca="1" si="4"/>
        <v>#N/A</v>
      </c>
      <c r="G6" s="80" t="e">
        <f t="shared" ca="1" si="5"/>
        <v>#N/A</v>
      </c>
      <c r="H6" s="80">
        <f t="shared" ca="1" si="6"/>
        <v>0</v>
      </c>
      <c r="I6" s="81" t="e">
        <f t="shared" ca="1" si="7"/>
        <v>#N/A</v>
      </c>
      <c r="J6" s="79">
        <f t="shared" ca="1" si="8"/>
        <v>9792.5</v>
      </c>
      <c r="K6" s="80">
        <f t="shared" ca="1" si="9"/>
        <v>20</v>
      </c>
      <c r="L6" s="80">
        <f t="shared" ca="1" si="10"/>
        <v>0</v>
      </c>
      <c r="M6" s="81">
        <f t="shared" ca="1" si="11"/>
        <v>1</v>
      </c>
      <c r="N6" s="79" t="e">
        <f t="shared" ca="1" si="12"/>
        <v>#N/A</v>
      </c>
      <c r="O6" s="80" t="e">
        <f t="shared" ca="1" si="13"/>
        <v>#N/A</v>
      </c>
      <c r="P6" s="80">
        <f t="shared" ca="1" si="14"/>
        <v>0</v>
      </c>
      <c r="Q6" s="81" t="e">
        <f t="shared" ca="1" si="15"/>
        <v>#N/A</v>
      </c>
      <c r="R6" s="79">
        <f t="shared" ca="1" si="16"/>
        <v>9540.5</v>
      </c>
      <c r="S6" s="80">
        <f t="shared" ca="1" si="17"/>
        <v>20</v>
      </c>
      <c r="T6" s="80">
        <f t="shared" ca="1" si="18"/>
        <v>0</v>
      </c>
      <c r="U6" s="81">
        <f t="shared" ca="1" si="19"/>
        <v>1</v>
      </c>
      <c r="V6" s="79" t="e">
        <f t="shared" ca="1" si="20"/>
        <v>#N/A</v>
      </c>
      <c r="W6" s="80" t="e">
        <f t="shared" ca="1" si="21"/>
        <v>#N/A</v>
      </c>
      <c r="X6" s="80">
        <f t="shared" ca="1" si="22"/>
        <v>0</v>
      </c>
      <c r="Y6" s="81" t="e">
        <f t="shared" ca="1" si="23"/>
        <v>#N/A</v>
      </c>
      <c r="Z6" s="79" t="e">
        <f t="shared" ca="1" si="24"/>
        <v>#N/A</v>
      </c>
      <c r="AA6" s="80" t="e">
        <f t="shared" ca="1" si="25"/>
        <v>#REF!</v>
      </c>
      <c r="AB6" s="80" t="e">
        <f t="shared" ca="1" si="26"/>
        <v>#REF!</v>
      </c>
      <c r="AC6" s="81" t="e">
        <f t="shared" ca="1" si="27"/>
        <v>#N/A</v>
      </c>
    </row>
    <row r="7" spans="1:29">
      <c r="A7" t="s">
        <v>91</v>
      </c>
      <c r="B7" s="79">
        <f t="shared" ca="1" si="0"/>
        <v>9481</v>
      </c>
      <c r="C7" s="80">
        <f t="shared" ca="1" si="1"/>
        <v>20</v>
      </c>
      <c r="D7" s="80">
        <f t="shared" ca="1" si="2"/>
        <v>0</v>
      </c>
      <c r="E7" s="81">
        <f t="shared" ca="1" si="3"/>
        <v>1</v>
      </c>
      <c r="F7" s="79">
        <f t="shared" ca="1" si="4"/>
        <v>12847</v>
      </c>
      <c r="G7" s="80">
        <f t="shared" ca="1" si="5"/>
        <v>20</v>
      </c>
      <c r="H7" s="80">
        <f t="shared" ca="1" si="6"/>
        <v>0</v>
      </c>
      <c r="I7" s="81">
        <f t="shared" ca="1" si="7"/>
        <v>1</v>
      </c>
      <c r="J7" s="79">
        <f t="shared" ca="1" si="8"/>
        <v>8332</v>
      </c>
      <c r="K7" s="80">
        <f t="shared" ca="1" si="9"/>
        <v>20</v>
      </c>
      <c r="L7" s="80">
        <f t="shared" ca="1" si="10"/>
        <v>0</v>
      </c>
      <c r="M7" s="81">
        <f t="shared" ca="1" si="11"/>
        <v>1</v>
      </c>
      <c r="N7" s="79">
        <f t="shared" ca="1" si="12"/>
        <v>9878</v>
      </c>
      <c r="O7" s="80">
        <f t="shared" ca="1" si="13"/>
        <v>20</v>
      </c>
      <c r="P7" s="80">
        <f t="shared" ca="1" si="14"/>
        <v>0</v>
      </c>
      <c r="Q7" s="81">
        <f t="shared" ca="1" si="15"/>
        <v>1</v>
      </c>
      <c r="R7" s="79">
        <f t="shared" ca="1" si="16"/>
        <v>18095</v>
      </c>
      <c r="S7" s="80">
        <f t="shared" ca="1" si="17"/>
        <v>20</v>
      </c>
      <c r="T7" s="80">
        <f t="shared" ca="1" si="18"/>
        <v>0</v>
      </c>
      <c r="U7" s="81">
        <f t="shared" ca="1" si="19"/>
        <v>1</v>
      </c>
      <c r="V7" s="79">
        <f t="shared" ca="1" si="20"/>
        <v>12175.5</v>
      </c>
      <c r="W7" s="80">
        <f t="shared" ca="1" si="21"/>
        <v>20</v>
      </c>
      <c r="X7" s="80">
        <f t="shared" ca="1" si="22"/>
        <v>0</v>
      </c>
      <c r="Y7" s="81">
        <f t="shared" ca="1" si="23"/>
        <v>1</v>
      </c>
      <c r="Z7" s="79" t="e">
        <f t="shared" ca="1" si="24"/>
        <v>#N/A</v>
      </c>
      <c r="AA7" s="80" t="e">
        <f t="shared" ca="1" si="25"/>
        <v>#REF!</v>
      </c>
      <c r="AB7" s="80" t="e">
        <f t="shared" ca="1" si="26"/>
        <v>#REF!</v>
      </c>
      <c r="AC7" s="81" t="e">
        <f t="shared" ca="1" si="27"/>
        <v>#N/A</v>
      </c>
    </row>
    <row r="8" spans="1:29">
      <c r="A8" t="s">
        <v>92</v>
      </c>
      <c r="B8" s="79">
        <f t="shared" ca="1" si="0"/>
        <v>8415.5</v>
      </c>
      <c r="C8" s="80">
        <f t="shared" ca="1" si="1"/>
        <v>20</v>
      </c>
      <c r="D8" s="80">
        <f t="shared" ca="1" si="2"/>
        <v>0</v>
      </c>
      <c r="E8" s="81">
        <v>1</v>
      </c>
      <c r="F8" s="79" t="e">
        <f t="shared" ca="1" si="4"/>
        <v>#N/A</v>
      </c>
      <c r="G8" s="80" t="e">
        <f t="shared" ca="1" si="5"/>
        <v>#N/A</v>
      </c>
      <c r="H8" s="80">
        <f t="shared" ca="1" si="6"/>
        <v>0</v>
      </c>
      <c r="I8" s="81" t="e">
        <f t="shared" ca="1" si="7"/>
        <v>#N/A</v>
      </c>
      <c r="J8" s="79" t="e">
        <f t="shared" ca="1" si="8"/>
        <v>#N/A</v>
      </c>
      <c r="K8" s="80" t="e">
        <f t="shared" ca="1" si="9"/>
        <v>#N/A</v>
      </c>
      <c r="L8" s="80">
        <f t="shared" ca="1" si="10"/>
        <v>0</v>
      </c>
      <c r="M8" s="81" t="e">
        <f t="shared" ca="1" si="11"/>
        <v>#N/A</v>
      </c>
      <c r="N8" s="79">
        <f t="shared" ca="1" si="12"/>
        <v>7150.5</v>
      </c>
      <c r="O8" s="80">
        <f t="shared" ca="1" si="13"/>
        <v>20</v>
      </c>
      <c r="P8" s="80">
        <f t="shared" ca="1" si="14"/>
        <v>0</v>
      </c>
      <c r="Q8" s="81">
        <f t="shared" ca="1" si="15"/>
        <v>1</v>
      </c>
      <c r="R8" s="79" t="e">
        <f t="shared" ca="1" si="16"/>
        <v>#N/A</v>
      </c>
      <c r="S8" s="80" t="e">
        <f t="shared" ca="1" si="17"/>
        <v>#N/A</v>
      </c>
      <c r="T8" s="80">
        <f t="shared" ca="1" si="18"/>
        <v>0</v>
      </c>
      <c r="U8" s="81" t="e">
        <f t="shared" ca="1" si="19"/>
        <v>#N/A</v>
      </c>
      <c r="V8" s="79" t="e">
        <f t="shared" ca="1" si="20"/>
        <v>#N/A</v>
      </c>
      <c r="W8" s="80" t="e">
        <f t="shared" ca="1" si="21"/>
        <v>#N/A</v>
      </c>
      <c r="X8" s="80">
        <f t="shared" ca="1" si="22"/>
        <v>0</v>
      </c>
      <c r="Y8" s="81" t="e">
        <f t="shared" ca="1" si="23"/>
        <v>#N/A</v>
      </c>
      <c r="Z8" s="79" t="e">
        <f t="shared" ca="1" si="24"/>
        <v>#N/A</v>
      </c>
      <c r="AA8" s="80" t="e">
        <f t="shared" ca="1" si="25"/>
        <v>#REF!</v>
      </c>
      <c r="AB8" s="80" t="e">
        <f t="shared" ca="1" si="26"/>
        <v>#REF!</v>
      </c>
      <c r="AC8" s="81" t="e">
        <f t="shared" ca="1" si="27"/>
        <v>#N/A</v>
      </c>
    </row>
    <row r="9" spans="1:29">
      <c r="A9" t="s">
        <v>37</v>
      </c>
      <c r="B9" s="79" t="e">
        <f t="shared" ca="1" si="0"/>
        <v>#N/A</v>
      </c>
      <c r="C9" s="80" t="e">
        <f t="shared" ca="1" si="1"/>
        <v>#N/A</v>
      </c>
      <c r="D9" s="80">
        <f t="shared" ca="1" si="2"/>
        <v>0</v>
      </c>
      <c r="E9" s="81">
        <v>1</v>
      </c>
      <c r="F9" s="79" t="e">
        <f t="shared" ca="1" si="4"/>
        <v>#N/A</v>
      </c>
      <c r="G9" s="80" t="e">
        <f t="shared" ca="1" si="5"/>
        <v>#N/A</v>
      </c>
      <c r="H9" s="80">
        <f t="shared" ca="1" si="6"/>
        <v>0</v>
      </c>
      <c r="I9" s="81" t="e">
        <f t="shared" ca="1" si="7"/>
        <v>#N/A</v>
      </c>
      <c r="J9" s="79" t="e">
        <f t="shared" ca="1" si="8"/>
        <v>#N/A</v>
      </c>
      <c r="K9" s="80" t="e">
        <f t="shared" ca="1" si="9"/>
        <v>#N/A</v>
      </c>
      <c r="L9" s="80">
        <f t="shared" ca="1" si="10"/>
        <v>0</v>
      </c>
      <c r="M9" s="81" t="e">
        <f t="shared" ca="1" si="11"/>
        <v>#N/A</v>
      </c>
      <c r="N9" s="79" t="e">
        <f t="shared" ca="1" si="12"/>
        <v>#N/A</v>
      </c>
      <c r="O9" s="80" t="e">
        <f t="shared" ca="1" si="13"/>
        <v>#N/A</v>
      </c>
      <c r="P9" s="80">
        <f t="shared" ca="1" si="14"/>
        <v>0</v>
      </c>
      <c r="Q9" s="81" t="e">
        <f t="shared" ca="1" si="15"/>
        <v>#N/A</v>
      </c>
      <c r="R9" s="79" t="e">
        <f t="shared" ca="1" si="16"/>
        <v>#N/A</v>
      </c>
      <c r="S9" s="80" t="e">
        <f t="shared" ca="1" si="17"/>
        <v>#N/A</v>
      </c>
      <c r="T9" s="80">
        <f t="shared" ca="1" si="18"/>
        <v>0</v>
      </c>
      <c r="U9" s="81" t="e">
        <f t="shared" ca="1" si="19"/>
        <v>#N/A</v>
      </c>
      <c r="V9" s="79" t="e">
        <f t="shared" ca="1" si="20"/>
        <v>#N/A</v>
      </c>
      <c r="W9" s="80" t="e">
        <f t="shared" ca="1" si="21"/>
        <v>#N/A</v>
      </c>
      <c r="X9" s="80">
        <f t="shared" ca="1" si="22"/>
        <v>0</v>
      </c>
      <c r="Y9" s="81" t="e">
        <f t="shared" ca="1" si="23"/>
        <v>#N/A</v>
      </c>
      <c r="Z9" s="79" t="e">
        <f t="shared" ca="1" si="24"/>
        <v>#N/A</v>
      </c>
      <c r="AA9" s="80" t="e">
        <f t="shared" ca="1" si="25"/>
        <v>#REF!</v>
      </c>
      <c r="AB9" s="80" t="e">
        <f t="shared" ca="1" si="26"/>
        <v>#REF!</v>
      </c>
      <c r="AC9" s="81" t="e">
        <f t="shared" ca="1" si="27"/>
        <v>#N/A</v>
      </c>
    </row>
    <row r="10" spans="1:29">
      <c r="A10" t="s">
        <v>93</v>
      </c>
      <c r="B10" s="79">
        <f t="shared" ca="1" si="0"/>
        <v>8922.5</v>
      </c>
      <c r="C10" s="80">
        <f t="shared" ca="1" si="1"/>
        <v>20</v>
      </c>
      <c r="D10" s="80">
        <f t="shared" ca="1" si="2"/>
        <v>0</v>
      </c>
      <c r="E10" s="81">
        <f t="shared" ca="1" si="3"/>
        <v>1</v>
      </c>
      <c r="F10" s="79" t="e">
        <f t="shared" ca="1" si="4"/>
        <v>#N/A</v>
      </c>
      <c r="G10" s="80" t="e">
        <f t="shared" ca="1" si="5"/>
        <v>#N/A</v>
      </c>
      <c r="H10" s="80">
        <f t="shared" ca="1" si="6"/>
        <v>0</v>
      </c>
      <c r="I10" s="81" t="e">
        <f t="shared" ca="1" si="7"/>
        <v>#N/A</v>
      </c>
      <c r="J10" s="79" t="e">
        <f t="shared" ca="1" si="8"/>
        <v>#N/A</v>
      </c>
      <c r="K10" s="80" t="e">
        <f t="shared" ca="1" si="9"/>
        <v>#N/A</v>
      </c>
      <c r="L10" s="80">
        <f t="shared" ca="1" si="10"/>
        <v>0</v>
      </c>
      <c r="M10" s="81" t="e">
        <f t="shared" ca="1" si="11"/>
        <v>#N/A</v>
      </c>
      <c r="N10" s="79" t="e">
        <f t="shared" ca="1" si="12"/>
        <v>#N/A</v>
      </c>
      <c r="O10" s="80" t="e">
        <f t="shared" ca="1" si="13"/>
        <v>#N/A</v>
      </c>
      <c r="P10" s="80">
        <f t="shared" ca="1" si="14"/>
        <v>0</v>
      </c>
      <c r="Q10" s="81" t="e">
        <f t="shared" ca="1" si="15"/>
        <v>#N/A</v>
      </c>
      <c r="R10" s="79" t="e">
        <f t="shared" ca="1" si="16"/>
        <v>#N/A</v>
      </c>
      <c r="S10" s="80" t="e">
        <f t="shared" ca="1" si="17"/>
        <v>#N/A</v>
      </c>
      <c r="T10" s="80">
        <f t="shared" ca="1" si="18"/>
        <v>0</v>
      </c>
      <c r="U10" s="81" t="e">
        <f t="shared" ca="1" si="19"/>
        <v>#N/A</v>
      </c>
      <c r="V10" s="79" t="e">
        <f t="shared" ca="1" si="20"/>
        <v>#N/A</v>
      </c>
      <c r="W10" s="80" t="e">
        <f t="shared" ca="1" si="21"/>
        <v>#N/A</v>
      </c>
      <c r="X10" s="80">
        <f t="shared" ca="1" si="22"/>
        <v>0</v>
      </c>
      <c r="Y10" s="81" t="e">
        <f t="shared" ca="1" si="23"/>
        <v>#N/A</v>
      </c>
      <c r="Z10" s="79" t="e">
        <f t="shared" ca="1" si="24"/>
        <v>#N/A</v>
      </c>
      <c r="AA10" s="80" t="e">
        <f t="shared" ca="1" si="25"/>
        <v>#REF!</v>
      </c>
      <c r="AB10" s="80" t="e">
        <f t="shared" ca="1" si="26"/>
        <v>#REF!</v>
      </c>
      <c r="AC10" s="81" t="e">
        <f t="shared" ca="1" si="27"/>
        <v>#N/A</v>
      </c>
    </row>
    <row r="11" spans="1:29">
      <c r="A11" t="s">
        <v>94</v>
      </c>
      <c r="B11" s="79">
        <f t="shared" ca="1" si="0"/>
        <v>23282</v>
      </c>
      <c r="C11" s="80">
        <f t="shared" ca="1" si="1"/>
        <v>20</v>
      </c>
      <c r="D11" s="80">
        <f t="shared" ca="1" si="2"/>
        <v>0</v>
      </c>
      <c r="E11" s="81">
        <f t="shared" ca="1" si="3"/>
        <v>1</v>
      </c>
      <c r="F11" s="79" t="e">
        <f t="shared" ca="1" si="4"/>
        <v>#N/A</v>
      </c>
      <c r="G11" s="80" t="e">
        <f t="shared" ca="1" si="5"/>
        <v>#N/A</v>
      </c>
      <c r="H11" s="80">
        <f t="shared" ca="1" si="6"/>
        <v>0</v>
      </c>
      <c r="I11" s="81" t="e">
        <f t="shared" ca="1" si="7"/>
        <v>#N/A</v>
      </c>
      <c r="J11" s="79" t="e">
        <f t="shared" ca="1" si="8"/>
        <v>#N/A</v>
      </c>
      <c r="K11" s="80" t="e">
        <f t="shared" ca="1" si="9"/>
        <v>#N/A</v>
      </c>
      <c r="L11" s="80">
        <f t="shared" ca="1" si="10"/>
        <v>0</v>
      </c>
      <c r="M11" s="81" t="e">
        <f t="shared" ca="1" si="11"/>
        <v>#N/A</v>
      </c>
      <c r="N11" s="79">
        <f t="shared" ca="1" si="12"/>
        <v>17239</v>
      </c>
      <c r="O11" s="80">
        <f t="shared" ca="1" si="13"/>
        <v>20</v>
      </c>
      <c r="P11" s="80">
        <f t="shared" ca="1" si="14"/>
        <v>0</v>
      </c>
      <c r="Q11" s="81">
        <f t="shared" ca="1" si="15"/>
        <v>1</v>
      </c>
      <c r="R11" s="79" t="e">
        <f t="shared" ca="1" si="16"/>
        <v>#N/A</v>
      </c>
      <c r="S11" s="80" t="e">
        <f t="shared" ca="1" si="17"/>
        <v>#N/A</v>
      </c>
      <c r="T11" s="80">
        <f t="shared" ca="1" si="18"/>
        <v>0</v>
      </c>
      <c r="U11" s="81" t="e">
        <f t="shared" ca="1" si="19"/>
        <v>#N/A</v>
      </c>
      <c r="V11" s="79" t="e">
        <f t="shared" ca="1" si="20"/>
        <v>#N/A</v>
      </c>
      <c r="W11" s="80" t="e">
        <f t="shared" ca="1" si="21"/>
        <v>#N/A</v>
      </c>
      <c r="X11" s="80">
        <f t="shared" ca="1" si="22"/>
        <v>0</v>
      </c>
      <c r="Y11" s="81" t="e">
        <f t="shared" ca="1" si="23"/>
        <v>#N/A</v>
      </c>
      <c r="Z11" s="79" t="e">
        <f t="shared" ca="1" si="24"/>
        <v>#N/A</v>
      </c>
      <c r="AA11" s="80" t="e">
        <f t="shared" ca="1" si="25"/>
        <v>#REF!</v>
      </c>
      <c r="AB11" s="80" t="e">
        <f t="shared" ca="1" si="26"/>
        <v>#REF!</v>
      </c>
      <c r="AC11" s="81" t="e">
        <f t="shared" ca="1" si="27"/>
        <v>#N/A</v>
      </c>
    </row>
    <row r="12" spans="1:29">
      <c r="A12" t="s">
        <v>95</v>
      </c>
      <c r="B12" s="79">
        <f t="shared" ca="1" si="0"/>
        <v>10837.5</v>
      </c>
      <c r="C12" s="80">
        <f t="shared" ca="1" si="1"/>
        <v>20</v>
      </c>
      <c r="D12" s="80">
        <f t="shared" ca="1" si="2"/>
        <v>0</v>
      </c>
      <c r="E12" s="81">
        <f t="shared" ca="1" si="3"/>
        <v>1</v>
      </c>
      <c r="F12" s="79" t="e">
        <f t="shared" ca="1" si="4"/>
        <v>#N/A</v>
      </c>
      <c r="G12" s="80" t="e">
        <f t="shared" ca="1" si="5"/>
        <v>#N/A</v>
      </c>
      <c r="H12" s="80">
        <f t="shared" ca="1" si="6"/>
        <v>0</v>
      </c>
      <c r="I12" s="81" t="e">
        <f t="shared" ca="1" si="7"/>
        <v>#N/A</v>
      </c>
      <c r="J12" s="79" t="e">
        <f t="shared" ca="1" si="8"/>
        <v>#N/A</v>
      </c>
      <c r="K12" s="80" t="e">
        <f t="shared" ca="1" si="9"/>
        <v>#N/A</v>
      </c>
      <c r="L12" s="80">
        <f t="shared" ca="1" si="10"/>
        <v>0</v>
      </c>
      <c r="M12" s="81" t="e">
        <f t="shared" ca="1" si="11"/>
        <v>#N/A</v>
      </c>
      <c r="N12" s="79" t="e">
        <f t="shared" ca="1" si="12"/>
        <v>#N/A</v>
      </c>
      <c r="O12" s="80" t="e">
        <f t="shared" ca="1" si="13"/>
        <v>#N/A</v>
      </c>
      <c r="P12" s="80">
        <f t="shared" ca="1" si="14"/>
        <v>0</v>
      </c>
      <c r="Q12" s="81" t="e">
        <f t="shared" ca="1" si="15"/>
        <v>#N/A</v>
      </c>
      <c r="R12" s="79" t="e">
        <f t="shared" ca="1" si="16"/>
        <v>#N/A</v>
      </c>
      <c r="S12" s="80" t="e">
        <f t="shared" ca="1" si="17"/>
        <v>#N/A</v>
      </c>
      <c r="T12" s="80">
        <f t="shared" ca="1" si="18"/>
        <v>0</v>
      </c>
      <c r="U12" s="81" t="e">
        <f t="shared" ca="1" si="19"/>
        <v>#N/A</v>
      </c>
      <c r="V12" s="79" t="e">
        <f t="shared" ca="1" si="20"/>
        <v>#N/A</v>
      </c>
      <c r="W12" s="80" t="e">
        <f t="shared" ca="1" si="21"/>
        <v>#N/A</v>
      </c>
      <c r="X12" s="80">
        <f t="shared" ca="1" si="22"/>
        <v>0</v>
      </c>
      <c r="Y12" s="81" t="e">
        <f t="shared" ca="1" si="23"/>
        <v>#N/A</v>
      </c>
      <c r="Z12" s="79" t="e">
        <f t="shared" ca="1" si="24"/>
        <v>#N/A</v>
      </c>
      <c r="AA12" s="80" t="e">
        <f t="shared" ca="1" si="25"/>
        <v>#REF!</v>
      </c>
      <c r="AB12" s="80" t="e">
        <f t="shared" ca="1" si="26"/>
        <v>#REF!</v>
      </c>
      <c r="AC12" s="81" t="e">
        <f t="shared" ca="1" si="27"/>
        <v>#N/A</v>
      </c>
    </row>
    <row r="13" spans="1:29">
      <c r="A13" t="s">
        <v>96</v>
      </c>
      <c r="B13" s="79">
        <f t="shared" ca="1" si="0"/>
        <v>143.5</v>
      </c>
      <c r="C13" s="80">
        <f t="shared" ca="1" si="1"/>
        <v>20</v>
      </c>
      <c r="D13" s="80">
        <f t="shared" ca="1" si="2"/>
        <v>20</v>
      </c>
      <c r="E13" s="81">
        <f t="shared" ca="1" si="3"/>
        <v>0</v>
      </c>
      <c r="F13" s="79">
        <f t="shared" ca="1" si="4"/>
        <v>78.5</v>
      </c>
      <c r="G13" s="80">
        <f t="shared" ca="1" si="5"/>
        <v>20</v>
      </c>
      <c r="H13" s="80">
        <f t="shared" ca="1" si="6"/>
        <v>20</v>
      </c>
      <c r="I13" s="81">
        <f t="shared" ca="1" si="7"/>
        <v>0</v>
      </c>
      <c r="J13" s="79">
        <f t="shared" ca="1" si="8"/>
        <v>57.5</v>
      </c>
      <c r="K13" s="80">
        <f t="shared" ca="1" si="9"/>
        <v>20</v>
      </c>
      <c r="L13" s="80">
        <f t="shared" ca="1" si="10"/>
        <v>20</v>
      </c>
      <c r="M13" s="81">
        <f t="shared" ca="1" si="11"/>
        <v>0</v>
      </c>
      <c r="N13" s="79">
        <f t="shared" ca="1" si="12"/>
        <v>70.5</v>
      </c>
      <c r="O13" s="80">
        <f t="shared" ca="1" si="13"/>
        <v>20</v>
      </c>
      <c r="P13" s="80">
        <f t="shared" ca="1" si="14"/>
        <v>20</v>
      </c>
      <c r="Q13" s="81">
        <f t="shared" ca="1" si="15"/>
        <v>0</v>
      </c>
      <c r="R13" s="79">
        <f t="shared" ca="1" si="16"/>
        <v>103.5</v>
      </c>
      <c r="S13" s="80">
        <f t="shared" ca="1" si="17"/>
        <v>20</v>
      </c>
      <c r="T13" s="80">
        <f t="shared" ca="1" si="18"/>
        <v>20</v>
      </c>
      <c r="U13" s="81">
        <f t="shared" ca="1" si="19"/>
        <v>0</v>
      </c>
      <c r="V13" s="79">
        <f t="shared" ca="1" si="20"/>
        <v>1333.5</v>
      </c>
      <c r="W13" s="80">
        <f t="shared" ca="1" si="21"/>
        <v>20</v>
      </c>
      <c r="X13" s="80">
        <f t="shared" ca="1" si="22"/>
        <v>20</v>
      </c>
      <c r="Y13" s="81">
        <f t="shared" ca="1" si="23"/>
        <v>0</v>
      </c>
      <c r="Z13" s="79" t="e">
        <f t="shared" ca="1" si="24"/>
        <v>#N/A</v>
      </c>
      <c r="AA13" s="80" t="e">
        <f t="shared" ca="1" si="25"/>
        <v>#REF!</v>
      </c>
      <c r="AB13" s="80" t="e">
        <f t="shared" ca="1" si="26"/>
        <v>#REF!</v>
      </c>
      <c r="AC13" s="81" t="e">
        <f t="shared" ca="1" si="27"/>
        <v>#N/A</v>
      </c>
    </row>
    <row r="14" spans="1:29" ht="17.25" thickBot="1">
      <c r="A14" t="s">
        <v>97</v>
      </c>
      <c r="B14" s="82">
        <f t="shared" ca="1" si="0"/>
        <v>62.5</v>
      </c>
      <c r="C14" s="83">
        <f t="shared" ca="1" si="1"/>
        <v>20</v>
      </c>
      <c r="D14" s="83">
        <f t="shared" ca="1" si="2"/>
        <v>20</v>
      </c>
      <c r="E14" s="84">
        <f t="shared" ca="1" si="3"/>
        <v>0</v>
      </c>
      <c r="F14" s="82">
        <f t="shared" ca="1" si="4"/>
        <v>43</v>
      </c>
      <c r="G14" s="83">
        <f t="shared" ca="1" si="5"/>
        <v>20</v>
      </c>
      <c r="H14" s="83">
        <f t="shared" ca="1" si="6"/>
        <v>20</v>
      </c>
      <c r="I14" s="84">
        <f t="shared" ca="1" si="7"/>
        <v>0</v>
      </c>
      <c r="J14" s="82">
        <f t="shared" ca="1" si="8"/>
        <v>45.5</v>
      </c>
      <c r="K14" s="83">
        <f t="shared" ca="1" si="9"/>
        <v>20</v>
      </c>
      <c r="L14" s="83">
        <f t="shared" ca="1" si="10"/>
        <v>20</v>
      </c>
      <c r="M14" s="84">
        <f t="shared" ca="1" si="11"/>
        <v>0</v>
      </c>
      <c r="N14" s="82">
        <f t="shared" ca="1" si="12"/>
        <v>153.5</v>
      </c>
      <c r="O14" s="83">
        <f t="shared" ca="1" si="13"/>
        <v>20</v>
      </c>
      <c r="P14" s="83">
        <f t="shared" ca="1" si="14"/>
        <v>20</v>
      </c>
      <c r="Q14" s="84">
        <f t="shared" ca="1" si="15"/>
        <v>0</v>
      </c>
      <c r="R14" s="82">
        <f t="shared" ca="1" si="16"/>
        <v>36.5</v>
      </c>
      <c r="S14" s="83">
        <f t="shared" ca="1" si="17"/>
        <v>20</v>
      </c>
      <c r="T14" s="83">
        <f t="shared" ca="1" si="18"/>
        <v>20</v>
      </c>
      <c r="U14" s="84">
        <f t="shared" ca="1" si="19"/>
        <v>0</v>
      </c>
      <c r="V14" s="82">
        <f t="shared" ca="1" si="20"/>
        <v>57</v>
      </c>
      <c r="W14" s="83">
        <f t="shared" ca="1" si="21"/>
        <v>20</v>
      </c>
      <c r="X14" s="83">
        <f t="shared" ca="1" si="22"/>
        <v>20</v>
      </c>
      <c r="Y14" s="84">
        <f t="shared" ca="1" si="23"/>
        <v>0</v>
      </c>
      <c r="Z14" s="82" t="e">
        <f t="shared" ca="1" si="24"/>
        <v>#N/A</v>
      </c>
      <c r="AA14" s="83" t="e">
        <f t="shared" ca="1" si="25"/>
        <v>#REF!</v>
      </c>
      <c r="AB14" s="83" t="e">
        <f t="shared" ca="1" si="26"/>
        <v>#REF!</v>
      </c>
      <c r="AC14" s="84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20주령</vt:lpstr>
      <vt:lpstr>24주령</vt:lpstr>
      <vt:lpstr>28주령</vt:lpstr>
      <vt:lpstr>34주령</vt:lpstr>
      <vt:lpstr>42주령</vt:lpstr>
      <vt:lpstr>48주령</vt:lpstr>
      <vt:lpstr>54주령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2020-01-16T08:55:33Z</cp:lastPrinted>
  <dcterms:created xsi:type="dcterms:W3CDTF">2018-09-14T08:48:08Z</dcterms:created>
  <dcterms:modified xsi:type="dcterms:W3CDTF">2020-05-04T00:22:12Z</dcterms:modified>
</cp:coreProperties>
</file>