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055" yWindow="0" windowWidth="14745" windowHeight="12645" activeTab="2"/>
  </bookViews>
  <sheets>
    <sheet name="4주령" sheetId="1" r:id="rId1"/>
    <sheet name="8주령" sheetId="2" r:id="rId2"/>
    <sheet name="12주령" sheetId="4" r:id="rId3"/>
    <sheet name="graph" sheetId="3" r:id="rId4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/>
  <c r="F10" s="1"/>
  <c r="B10"/>
  <c r="D10" i="2" l="1"/>
  <c r="F10" s="1"/>
  <c r="B10"/>
  <c r="D10" i="1"/>
  <c r="F10" s="1"/>
  <c r="B10"/>
  <c r="AB12" i="3"/>
  <c r="AA10"/>
  <c r="W4"/>
  <c r="J9"/>
  <c r="W9"/>
  <c r="S4"/>
  <c r="F12"/>
  <c r="F8"/>
  <c r="F10"/>
  <c r="AA6"/>
  <c r="Z10"/>
  <c r="P5"/>
  <c r="G10"/>
  <c r="AB6"/>
  <c r="H12"/>
  <c r="J5"/>
  <c r="N9"/>
  <c r="L12"/>
  <c r="T11"/>
  <c r="H9"/>
  <c r="H11"/>
  <c r="F3"/>
  <c r="W6"/>
  <c r="S10"/>
  <c r="V4"/>
  <c r="R3"/>
  <c r="F5"/>
  <c r="T14"/>
  <c r="C10"/>
  <c r="G11"/>
  <c r="S7"/>
  <c r="G13"/>
  <c r="N12"/>
  <c r="L5"/>
  <c r="W8"/>
  <c r="K8"/>
  <c r="X9"/>
  <c r="O4"/>
  <c r="D8"/>
  <c r="O13"/>
  <c r="L3"/>
  <c r="R4"/>
  <c r="J8"/>
  <c r="V5"/>
  <c r="B8"/>
  <c r="X13"/>
  <c r="W14"/>
  <c r="V6"/>
  <c r="R8"/>
  <c r="V11"/>
  <c r="L6"/>
  <c r="K6"/>
  <c r="O11"/>
  <c r="H8"/>
  <c r="AB4"/>
  <c r="X11"/>
  <c r="D11"/>
  <c r="K9"/>
  <c r="K4"/>
  <c r="D9"/>
  <c r="R13"/>
  <c r="G3"/>
  <c r="V9"/>
  <c r="V14"/>
  <c r="F11"/>
  <c r="W3"/>
  <c r="N3"/>
  <c r="F9"/>
  <c r="X12"/>
  <c r="J11"/>
  <c r="X4"/>
  <c r="P4"/>
  <c r="Z12"/>
  <c r="T12"/>
  <c r="W7"/>
  <c r="T4"/>
  <c r="C8"/>
  <c r="V7"/>
  <c r="O6"/>
  <c r="R10"/>
  <c r="G7"/>
  <c r="AB3"/>
  <c r="AB5"/>
  <c r="X14"/>
  <c r="W11"/>
  <c r="K11"/>
  <c r="S9"/>
  <c r="G4"/>
  <c r="G6"/>
  <c r="R9"/>
  <c r="J12"/>
  <c r="B11"/>
  <c r="B9"/>
  <c r="AA4"/>
  <c r="P11"/>
  <c r="N6"/>
  <c r="X6"/>
  <c r="L8"/>
  <c r="J4"/>
  <c r="O14"/>
  <c r="D13"/>
  <c r="D5"/>
  <c r="D10"/>
  <c r="P13"/>
  <c r="J6"/>
  <c r="AB13"/>
  <c r="G9"/>
  <c r="C12"/>
  <c r="R14"/>
  <c r="V13"/>
  <c r="P8"/>
  <c r="R11"/>
  <c r="P10"/>
  <c r="K10"/>
  <c r="X10"/>
  <c r="W12"/>
  <c r="L4"/>
  <c r="H10"/>
  <c r="Z7"/>
  <c r="R5"/>
  <c r="AA3"/>
  <c r="O5"/>
  <c r="AA8"/>
  <c r="P12"/>
  <c r="X8"/>
  <c r="B12"/>
  <c r="T3"/>
  <c r="AA11"/>
  <c r="G8"/>
  <c r="T5"/>
  <c r="K5"/>
  <c r="J14"/>
  <c r="N11"/>
  <c r="Z11"/>
  <c r="L14"/>
  <c r="B6"/>
  <c r="H7"/>
  <c r="B4"/>
  <c r="D6"/>
  <c r="T8"/>
  <c r="K3"/>
  <c r="AB14"/>
  <c r="K13"/>
  <c r="AA5"/>
  <c r="N13"/>
  <c r="N4"/>
  <c r="Z13"/>
  <c r="Z4"/>
  <c r="D12"/>
  <c r="G12"/>
  <c r="C11"/>
  <c r="AA7"/>
  <c r="R12"/>
  <c r="C9"/>
  <c r="O3"/>
  <c r="N7"/>
  <c r="Z5"/>
  <c r="H3"/>
  <c r="O8"/>
  <c r="S8"/>
  <c r="T10"/>
  <c r="H14"/>
  <c r="D7"/>
  <c r="W13"/>
  <c r="B14"/>
  <c r="Z9"/>
  <c r="L10"/>
  <c r="W5"/>
  <c r="V12"/>
  <c r="P6"/>
  <c r="S3"/>
  <c r="K12"/>
  <c r="AA14"/>
  <c r="O12"/>
  <c r="L7"/>
  <c r="J13"/>
  <c r="B10"/>
  <c r="F7"/>
  <c r="D4"/>
  <c r="AB9"/>
  <c r="O10"/>
  <c r="T9"/>
  <c r="H5"/>
  <c r="R7"/>
  <c r="C13"/>
  <c r="S5"/>
  <c r="N10"/>
  <c r="AB10"/>
  <c r="AA9"/>
  <c r="X3"/>
  <c r="Z8"/>
  <c r="H13"/>
  <c r="S11"/>
  <c r="AB8"/>
  <c r="P7"/>
  <c r="B13"/>
  <c r="J3"/>
  <c r="AB7"/>
  <c r="G14"/>
  <c r="B5"/>
  <c r="B7"/>
  <c r="J10"/>
  <c r="H4"/>
  <c r="C4"/>
  <c r="AA12"/>
  <c r="L11"/>
  <c r="O7"/>
  <c r="P3"/>
  <c r="S6"/>
  <c r="C6"/>
  <c r="P14"/>
  <c r="F4"/>
  <c r="J7"/>
  <c r="C5"/>
  <c r="X7"/>
  <c r="C14"/>
  <c r="N14"/>
  <c r="F13"/>
  <c r="V10"/>
  <c r="O9"/>
  <c r="F6"/>
  <c r="D3"/>
  <c r="B3"/>
  <c r="K14"/>
  <c r="S13"/>
  <c r="R6"/>
  <c r="AB11"/>
  <c r="C7"/>
  <c r="L9"/>
  <c r="T13"/>
  <c r="T7"/>
  <c r="AA13"/>
  <c r="N8"/>
  <c r="D14"/>
  <c r="G5"/>
  <c r="K7"/>
  <c r="Z14"/>
  <c r="T6"/>
  <c r="W10"/>
  <c r="V3"/>
  <c r="F14"/>
  <c r="L13"/>
  <c r="V8"/>
  <c r="H6"/>
  <c r="P9"/>
  <c r="Z3"/>
  <c r="S12"/>
  <c r="N5"/>
  <c r="S14"/>
  <c r="X5"/>
  <c r="C3"/>
  <c r="Z6"/>
  <c r="E6" l="1"/>
  <c r="M8"/>
  <c r="Q9"/>
  <c r="Q12"/>
  <c r="AC3"/>
  <c r="I6"/>
  <c r="Q8"/>
  <c r="Y10"/>
  <c r="I3"/>
  <c r="M4"/>
  <c r="Q5"/>
  <c r="U6"/>
  <c r="Y7"/>
  <c r="AC8"/>
  <c r="E10"/>
  <c r="I11"/>
  <c r="Y3"/>
  <c r="AC4"/>
  <c r="I7"/>
  <c r="U10"/>
  <c r="Y11"/>
  <c r="E5"/>
  <c r="M7"/>
  <c r="U9"/>
  <c r="AC11"/>
  <c r="M3"/>
  <c r="Q4"/>
  <c r="U5"/>
  <c r="Y6"/>
  <c r="AC7"/>
  <c r="E9"/>
  <c r="I10"/>
  <c r="M11"/>
  <c r="M12"/>
  <c r="AC12"/>
  <c r="E3"/>
  <c r="U3"/>
  <c r="I4"/>
  <c r="Y4"/>
  <c r="M5"/>
  <c r="AC5"/>
  <c r="Q6"/>
  <c r="E7"/>
  <c r="U7"/>
  <c r="I8"/>
  <c r="Y8"/>
  <c r="M9"/>
  <c r="AC9"/>
  <c r="Q10"/>
  <c r="E11"/>
  <c r="U11"/>
  <c r="I12"/>
  <c r="Y12"/>
  <c r="I13"/>
  <c r="Q13"/>
  <c r="Y13"/>
  <c r="E14"/>
  <c r="M14"/>
  <c r="U14"/>
  <c r="Q3"/>
  <c r="E4"/>
  <c r="U4"/>
  <c r="I5"/>
  <c r="Y5"/>
  <c r="M6"/>
  <c r="AC6"/>
  <c r="Q7"/>
  <c r="E8"/>
  <c r="U8"/>
  <c r="I9"/>
  <c r="Y9"/>
  <c r="M10"/>
  <c r="AC10"/>
  <c r="Q11"/>
  <c r="E12"/>
  <c r="U12"/>
  <c r="E13"/>
  <c r="M13"/>
  <c r="U13"/>
  <c r="AC13"/>
  <c r="I14"/>
  <c r="Q14"/>
  <c r="AC14"/>
  <c r="Y14"/>
</calcChain>
</file>

<file path=xl/sharedStrings.xml><?xml version="1.0" encoding="utf-8"?>
<sst xmlns="http://schemas.openxmlformats.org/spreadsheetml/2006/main" count="307" uniqueCount="127">
  <si>
    <t xml:space="preserve">    對   外   秘</t>
    <phoneticPr fontId="5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</si>
  <si>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</si>
  <si>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</si>
  <si>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</si>
  <si>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 xml:space="preserve">  (우) 28127  충북 청주시 청원구 오창읍 중부로 1555  /  Tel (043)240-7671~3 / Fax (043)240-7674</t>
    <phoneticPr fontId="5" type="noConversion"/>
  </si>
  <si>
    <t>1. 의뢰사항</t>
    <phoneticPr fontId="5" type="noConversion"/>
  </si>
  <si>
    <t>접</t>
    <phoneticPr fontId="5" type="noConversion"/>
  </si>
  <si>
    <t xml:space="preserve"> 접수  번호 :</t>
    <phoneticPr fontId="5" type="noConversion"/>
  </si>
  <si>
    <t>19-1613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</si>
  <si>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</si>
  <si>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</si>
  <si>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</si>
  <si>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</si>
  <si>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>둔포농장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</si>
  <si>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</si>
  <si>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</si>
  <si>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</si>
  <si>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</si>
  <si>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</si>
  <si>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</si>
  <si>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</si>
  <si>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</si>
  <si>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</si>
  <si>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</si>
  <si>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</si>
  <si>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</si>
  <si>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</si>
  <si>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t>Case</t>
  </si>
  <si>
    <t>Assay</t>
  </si>
  <si>
    <t>Date</t>
  </si>
  <si>
    <t>AMean</t>
  </si>
  <si>
    <t>CV</t>
  </si>
  <si>
    <t>Count</t>
  </si>
  <si>
    <r>
      <t>19-1613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</t>
    </r>
    <phoneticPr fontId="3" type="noConversion"/>
  </si>
  <si>
    <t>MSMG</t>
    <phoneticPr fontId="3" type="noConversion"/>
  </si>
  <si>
    <r>
      <t>19-1617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5</t>
    </r>
    <phoneticPr fontId="3" type="noConversion"/>
  </si>
  <si>
    <t>SE</t>
    <phoneticPr fontId="3" type="noConversion"/>
  </si>
  <si>
    <t>IBV</t>
  </si>
  <si>
    <t>ND</t>
    <phoneticPr fontId="3" type="noConversion"/>
  </si>
  <si>
    <t/>
  </si>
  <si>
    <t>AI</t>
    <phoneticPr fontId="3" type="noConversion"/>
  </si>
  <si>
    <t xml:space="preserve">코   멘   트 </t>
    <phoneticPr fontId="5" type="noConversion"/>
  </si>
  <si>
    <t>- MGMS, SE: 음성</t>
    <phoneticPr fontId="3" type="noConversion"/>
  </si>
  <si>
    <t>- IBV, ND : 백신 항체가 양호</t>
    <phoneticPr fontId="3" type="noConversion"/>
  </si>
  <si>
    <t>- AI : 음성 (양호)</t>
    <phoneticPr fontId="3" type="noConversion"/>
  </si>
  <si>
    <t xml:space="preserve">    對   外   秘</t>
    <phoneticPr fontId="5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</si>
  <si>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</si>
  <si>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</si>
  <si>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</si>
  <si>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>1. 의뢰사항</t>
    <phoneticPr fontId="5" type="noConversion"/>
  </si>
  <si>
    <t>접</t>
    <phoneticPr fontId="5" type="noConversion"/>
  </si>
  <si>
    <t xml:space="preserve"> 접수  번호 :</t>
    <phoneticPr fontId="5" type="noConversion"/>
  </si>
  <si>
    <t>19-1903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</si>
  <si>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</si>
  <si>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</si>
  <si>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</si>
  <si>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</si>
  <si>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>내</t>
    <phoneticPr fontId="5" type="noConversion"/>
  </si>
  <si>
    <t xml:space="preserve"> 주        소 :</t>
    <phoneticPr fontId="5" type="noConversion"/>
  </si>
  <si>
    <t>일령:</t>
    <phoneticPr fontId="8" type="noConversion"/>
  </si>
  <si>
    <r>
      <t>19-1903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</si>
  <si>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t>MSMG</t>
    <phoneticPr fontId="3" type="noConversion"/>
  </si>
  <si>
    <r>
      <t>19-1907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150</t>
    </r>
  </si>
  <si>
    <r>
      <t>19-1904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</si>
  <si>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19-1905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</si>
  <si>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r>
      <t>19-1906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140</t>
    </r>
  </si>
  <si>
    <r>
      <t>19-1908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160</t>
    </r>
  </si>
  <si>
    <r>
      <t>19-1909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170</t>
    </r>
  </si>
  <si>
    <r>
      <t>19-1910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180</t>
    </r>
  </si>
  <si>
    <r>
      <t>19-1911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</si>
  <si>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19-1912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221</t>
    </r>
  </si>
  <si>
    <t>IBD</t>
  </si>
  <si>
    <t>APV</t>
    <phoneticPr fontId="3" type="noConversion"/>
  </si>
  <si>
    <t>CAV</t>
  </si>
  <si>
    <t>SE</t>
    <phoneticPr fontId="3" type="noConversion"/>
  </si>
  <si>
    <t>AI</t>
  </si>
  <si>
    <t>ND</t>
  </si>
  <si>
    <t>4주령</t>
    <phoneticPr fontId="3" type="noConversion"/>
  </si>
  <si>
    <t>8주령</t>
    <phoneticPr fontId="3" type="noConversion"/>
  </si>
  <si>
    <t>12주령</t>
    <phoneticPr fontId="3" type="noConversion"/>
  </si>
  <si>
    <t>16주령</t>
    <phoneticPr fontId="3" type="noConversion"/>
  </si>
  <si>
    <t>20주령</t>
    <phoneticPr fontId="3" type="noConversion"/>
  </si>
  <si>
    <t>54주령</t>
    <phoneticPr fontId="3" type="noConversion"/>
  </si>
  <si>
    <t>64주령</t>
    <phoneticPr fontId="3" type="noConversion"/>
  </si>
  <si>
    <t>od</t>
    <phoneticPr fontId="3" type="noConversion"/>
  </si>
  <si>
    <t>positive%</t>
    <phoneticPr fontId="3" type="noConversion"/>
  </si>
  <si>
    <t>EDS</t>
    <phoneticPr fontId="3" type="noConversion"/>
  </si>
  <si>
    <t>APV</t>
    <phoneticPr fontId="3" type="noConversion"/>
  </si>
  <si>
    <t>IBV</t>
    <phoneticPr fontId="3" type="noConversion"/>
  </si>
  <si>
    <t>IBD</t>
    <phoneticPr fontId="3" type="noConversion"/>
  </si>
  <si>
    <t>CAV</t>
    <phoneticPr fontId="3" type="noConversion"/>
  </si>
  <si>
    <t>AE</t>
    <phoneticPr fontId="3" type="noConversion"/>
  </si>
  <si>
    <t>REO</t>
    <phoneticPr fontId="3" type="noConversion"/>
  </si>
  <si>
    <t>IBH</t>
    <phoneticPr fontId="3" type="noConversion"/>
  </si>
  <si>
    <t>MG</t>
    <phoneticPr fontId="3" type="noConversion"/>
  </si>
  <si>
    <t>- SE: 음성 유지 중</t>
    <phoneticPr fontId="3" type="noConversion"/>
  </si>
  <si>
    <t>- MGMS: 검사 결과 양성으로 확인되어 MG 검사 추가 실시한 결과 MS 감염된 것으로 확인됨</t>
    <phoneticPr fontId="3" type="noConversion"/>
  </si>
  <si>
    <t>- IBV, ND, AI, IBD, CAV : 결과 양호</t>
    <phoneticPr fontId="3" type="noConversion"/>
  </si>
  <si>
    <t>- APV: 110동 양성율 낮은 것으로 확인됨. 추후 검사 통하여 변화 추이 관찰 예정</t>
    <phoneticPr fontId="3" type="noConversion"/>
  </si>
  <si>
    <t xml:space="preserve">    對   外   秘</t>
    <phoneticPr fontId="5" type="noConversion"/>
  </si>
  <si>
    <t>체리부로 중앙연구소장:  김  종 택</t>
    <phoneticPr fontId="8" type="noConversion"/>
  </si>
  <si>
    <t>(주)체리부로 중앙연구소</t>
    <phoneticPr fontId="8" type="noConversion"/>
  </si>
  <si>
    <t xml:space="preserve">  (우) 28127  충북 청주시 청원구 오창읍 중부로 1555  /  Tel (043)240-7671~3 / Fax (043)240-7674</t>
    <phoneticPr fontId="5" type="noConversion"/>
  </si>
  <si>
    <t>접</t>
    <phoneticPr fontId="5" type="noConversion"/>
  </si>
  <si>
    <t>19-2154</t>
    <phoneticPr fontId="3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</si>
  <si>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</si>
  <si>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</si>
  <si>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</si>
  <si>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>둔포농장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</si>
  <si>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</si>
  <si>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</si>
  <si>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</si>
  <si>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</si>
  <si>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</si>
  <si>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</si>
  <si>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</si>
  <si>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</si>
  <si>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</si>
  <si>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</si>
  <si>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</si>
  <si>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</si>
  <si>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</si>
  <si>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19-2154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</t>
    </r>
  </si>
  <si>
    <t>MSMG</t>
    <phoneticPr fontId="5" type="noConversion"/>
  </si>
  <si>
    <r>
      <t>19-2158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5</t>
    </r>
  </si>
  <si>
    <t>IBH</t>
    <phoneticPr fontId="5" type="noConversion"/>
  </si>
  <si>
    <t>SE</t>
    <phoneticPr fontId="5" type="noConversion"/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</si>
</sst>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76" formatCode="yyyy&quot;-&quot;m&quot;-&quot;d;@"/>
    <numFmt numFmtId="177" formatCode="yy\.mm\.dd"/>
    <numFmt numFmtId="178" formatCode="0_);[Red]\(0\)"/>
    <numFmt numFmtId="179" formatCode="0.0_ "/>
    <numFmt numFmtId="180" formatCode="_(* #,##0.00_);_(* \(#,##0.00\);_(* &quot;-&quot;??_);_(@_)"/>
    <numFmt numFmtId="181" formatCode="0.0%"/>
  </numFmts>
  <fonts count="3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돋움"/>
      <family val="3"/>
      <charset val="129"/>
    </font>
    <font>
      <sz val="12"/>
      <name val="바탕체"/>
      <family val="1"/>
      <charset val="129"/>
    </font>
    <font>
      <sz val="8"/>
      <name val="Arial"/>
      <family val="2"/>
    </font>
    <font>
      <sz val="10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6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0" fontId="1" fillId="0" borderId="0" applyFont="0" applyFill="0" applyBorder="0" applyAlignment="0" applyProtection="0">
      <alignment vertical="center"/>
    </xf>
    <xf numFmtId="0" fontId="26" fillId="0" borderId="0"/>
    <xf numFmtId="9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vertical="center"/>
    </xf>
    <xf numFmtId="0" fontId="6" fillId="0" borderId="2" xfId="0" applyFont="1" applyBorder="1" applyAlignment="1"/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/>
    <xf numFmtId="0" fontId="6" fillId="0" borderId="0" xfId="0" applyFo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14" fontId="15" fillId="0" borderId="5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>
      <alignment vertical="center"/>
    </xf>
    <xf numFmtId="0" fontId="15" fillId="0" borderId="5" xfId="0" applyFont="1" applyBorder="1" applyAlignment="1">
      <alignment vertical="center"/>
    </xf>
    <xf numFmtId="0" fontId="16" fillId="0" borderId="5" xfId="0" applyFont="1" applyBorder="1" applyAlignment="1"/>
    <xf numFmtId="14" fontId="15" fillId="0" borderId="5" xfId="0" applyNumberFormat="1" applyFont="1" applyBorder="1" applyAlignment="1">
      <alignment horizontal="center" vertical="center"/>
    </xf>
    <xf numFmtId="0" fontId="16" fillId="0" borderId="6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177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>
      <alignment vertical="center"/>
    </xf>
    <xf numFmtId="0" fontId="12" fillId="0" borderId="0" xfId="0" applyFont="1" applyBorder="1" applyAlignment="1">
      <alignment vertical="top"/>
    </xf>
    <xf numFmtId="0" fontId="16" fillId="0" borderId="8" xfId="0" applyFont="1" applyBorder="1" applyAlignment="1">
      <alignment horizontal="center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16" fillId="0" borderId="9" xfId="0" applyFont="1" applyBorder="1">
      <alignment vertical="center"/>
    </xf>
    <xf numFmtId="0" fontId="15" fillId="0" borderId="10" xfId="0" applyFont="1" applyBorder="1" applyAlignment="1">
      <alignment horizontal="center" vertical="center"/>
    </xf>
    <xf numFmtId="0" fontId="16" fillId="0" borderId="11" xfId="0" applyFont="1" applyBorder="1">
      <alignment vertical="center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 applyProtection="1">
      <alignment horizontal="left" vertical="center"/>
      <protection locked="0"/>
    </xf>
    <xf numFmtId="0" fontId="16" fillId="0" borderId="11" xfId="0" applyFont="1" applyBorder="1" applyAlignment="1">
      <alignment horizontal="left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top"/>
    </xf>
    <xf numFmtId="14" fontId="15" fillId="0" borderId="11" xfId="0" applyNumberFormat="1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178" fontId="21" fillId="5" borderId="14" xfId="0" applyNumberFormat="1" applyFont="1" applyFill="1" applyBorder="1" applyAlignment="1">
      <alignment horizontal="center" vertical="center"/>
    </xf>
    <xf numFmtId="0" fontId="21" fillId="5" borderId="15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22" fillId="5" borderId="16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>
      <alignment vertical="center"/>
    </xf>
    <xf numFmtId="0" fontId="2" fillId="5" borderId="17" xfId="0" applyFont="1" applyFill="1" applyBorder="1">
      <alignment vertical="center"/>
    </xf>
    <xf numFmtId="0" fontId="23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14" fontId="24" fillId="0" borderId="19" xfId="0" applyNumberFormat="1" applyFont="1" applyBorder="1" applyAlignment="1">
      <alignment horizontal="center" vertical="center"/>
    </xf>
    <xf numFmtId="179" fontId="24" fillId="0" borderId="19" xfId="0" applyNumberFormat="1" applyFont="1" applyBorder="1" applyAlignment="1">
      <alignment horizontal="center" vertical="center"/>
    </xf>
    <xf numFmtId="1" fontId="24" fillId="0" borderId="19" xfId="0" quotePrefix="1" applyNumberFormat="1" applyFont="1" applyBorder="1" applyAlignment="1">
      <alignment horizontal="center" vertical="center"/>
    </xf>
    <xf numFmtId="1" fontId="27" fillId="0" borderId="19" xfId="1" applyNumberFormat="1" applyFont="1" applyFill="1" applyBorder="1" applyAlignment="1" applyProtection="1">
      <alignment horizontal="center" vertical="center"/>
    </xf>
    <xf numFmtId="1" fontId="24" fillId="0" borderId="19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quotePrefix="1" applyFont="1" applyBorder="1">
      <alignment vertical="center"/>
    </xf>
    <xf numFmtId="0" fontId="2" fillId="0" borderId="2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4" xfId="0" quotePrefix="1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11" fillId="5" borderId="27" xfId="0" applyFont="1" applyFill="1" applyBorder="1" applyAlignment="1">
      <alignment horizontal="center" vertical="center"/>
    </xf>
    <xf numFmtId="0" fontId="28" fillId="0" borderId="24" xfId="0" quotePrefix="1" applyFont="1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6" borderId="31" xfId="0" applyFill="1" applyBorder="1">
      <alignment vertical="center"/>
    </xf>
    <xf numFmtId="0" fontId="0" fillId="0" borderId="0" xfId="0" applyBorder="1">
      <alignment vertical="center"/>
    </xf>
    <xf numFmtId="181" fontId="0" fillId="6" borderId="32" xfId="6" applyNumberFormat="1" applyFont="1" applyFill="1" applyBorder="1">
      <alignment vertical="center"/>
    </xf>
    <xf numFmtId="0" fontId="0" fillId="6" borderId="33" xfId="0" applyFill="1" applyBorder="1">
      <alignment vertical="center"/>
    </xf>
    <xf numFmtId="0" fontId="0" fillId="0" borderId="34" xfId="0" applyBorder="1">
      <alignment vertical="center"/>
    </xf>
    <xf numFmtId="181" fontId="0" fillId="6" borderId="35" xfId="6" applyNumberFormat="1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76" fontId="15" fillId="0" borderId="5" xfId="0" applyNumberFormat="1" applyFont="1" applyBorder="1" applyAlignment="1" applyProtection="1">
      <alignment horizontal="center" vertical="center"/>
      <protection locked="0"/>
    </xf>
    <xf numFmtId="14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7">
    <cellStyle name="백분율" xfId="6" builtinId="5"/>
    <cellStyle name="쉼표 2" xfId="2"/>
    <cellStyle name="쉼표 3" xfId="3"/>
    <cellStyle name="쉼표 4" xfId="4"/>
    <cellStyle name="표준" xfId="0" builtinId="0"/>
    <cellStyle name="표준 2" xfId="5"/>
    <cellStyle name="표준_양계혈청검사결과(견본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(graph!$B$3,graph!$F$3,graph!$J$3,graph!$N$3,graph!$R$3)</c:f>
              <c:numCache>
                <c:formatCode>General</c:formatCode>
                <c:ptCount val="5"/>
                <c:pt idx="0">
                  <c:v>4</c:v>
                </c:pt>
                <c:pt idx="1">
                  <c:v>7.4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20-4A1D-A60D-24AB99849429}"/>
            </c:ext>
          </c:extLst>
        </c:ser>
        <c:axId val="166393728"/>
        <c:axId val="16639526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(graph!$E$3,graph!$I$3,graph!$M$3,graph!$Q$3,graph!$U$3)</c:f>
              <c:numCache>
                <c:formatCode>0.0%</c:formatCode>
                <c:ptCount val="5"/>
                <c:pt idx="0">
                  <c:v>0.95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20-4A1D-A60D-24AB99849429}"/>
            </c:ext>
          </c:extLst>
        </c:ser>
        <c:marker val="1"/>
        <c:axId val="78668160"/>
        <c:axId val="227656832"/>
      </c:lineChart>
      <c:catAx>
        <c:axId val="1663937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6395264"/>
        <c:crosses val="autoZero"/>
        <c:auto val="1"/>
        <c:lblAlgn val="ctr"/>
        <c:lblOffset val="100"/>
      </c:catAx>
      <c:valAx>
        <c:axId val="166395264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6393728"/>
        <c:crosses val="autoZero"/>
        <c:crossBetween val="between"/>
      </c:valAx>
      <c:valAx>
        <c:axId val="22765683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8668160"/>
        <c:crosses val="max"/>
        <c:crossBetween val="between"/>
      </c:valAx>
      <c:catAx>
        <c:axId val="78668160"/>
        <c:scaling>
          <c:orientation val="minMax"/>
        </c:scaling>
        <c:delete val="1"/>
        <c:axPos val="b"/>
        <c:numFmt formatCode="General" sourceLinked="1"/>
        <c:tickLblPos val="none"/>
        <c:crossAx val="22765683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5595.5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B9-4FA1-9914-FD1522F0830F}"/>
            </c:ext>
          </c:extLst>
        </c:ser>
        <c:axId val="81549184"/>
        <c:axId val="8155072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(graph!$E$12,graph!$I$12,graph!$M$12,graph!$Q$12,graph!$U$12)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B9-4FA1-9914-FD1522F0830F}"/>
            </c:ext>
          </c:extLst>
        </c:ser>
        <c:marker val="1"/>
        <c:axId val="81562240"/>
        <c:axId val="81560704"/>
      </c:lineChart>
      <c:catAx>
        <c:axId val="8154918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550720"/>
        <c:crosses val="autoZero"/>
        <c:auto val="1"/>
        <c:lblAlgn val="ctr"/>
        <c:lblOffset val="100"/>
      </c:catAx>
      <c:valAx>
        <c:axId val="8155072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549184"/>
        <c:crosses val="autoZero"/>
        <c:crossBetween val="between"/>
      </c:valAx>
      <c:valAx>
        <c:axId val="8156070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562240"/>
        <c:crosses val="max"/>
        <c:crossBetween val="between"/>
      </c:valAx>
      <c:catAx>
        <c:axId val="81562240"/>
        <c:scaling>
          <c:orientation val="minMax"/>
        </c:scaling>
        <c:delete val="1"/>
        <c:axPos val="b"/>
        <c:numFmt formatCode="General" sourceLinked="1"/>
        <c:tickLblPos val="none"/>
        <c:crossAx val="8156070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(graph!$B$13,graph!$F$13,graph!$J$13,graph!$N$13,graph!$R$13)</c:f>
              <c:numCache>
                <c:formatCode>General</c:formatCode>
                <c:ptCount val="5"/>
                <c:pt idx="0">
                  <c:v>16</c:v>
                </c:pt>
                <c:pt idx="1">
                  <c:v>1132.0999999999999</c:v>
                </c:pt>
                <c:pt idx="2">
                  <c:v>374.5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EF-4D4A-A491-AE7E1CDB77C9}"/>
            </c:ext>
          </c:extLst>
        </c:ser>
        <c:axId val="118261248"/>
        <c:axId val="11826278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(graph!$E$13,graph!$I$13,graph!$M$13,graph!$Q$13,graph!$U$13)</c:f>
              <c:numCache>
                <c:formatCode>0.0%</c:formatCode>
                <c:ptCount val="5"/>
                <c:pt idx="0">
                  <c:v>0</c:v>
                </c:pt>
                <c:pt idx="1">
                  <c:v>0.42000000000000004</c:v>
                </c:pt>
                <c:pt idx="2">
                  <c:v>0.15000000000000002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EF-4D4A-A491-AE7E1CDB77C9}"/>
            </c:ext>
          </c:extLst>
        </c:ser>
        <c:marker val="1"/>
        <c:axId val="118556928"/>
        <c:axId val="118555392"/>
      </c:lineChart>
      <c:catAx>
        <c:axId val="11826124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8262784"/>
        <c:crosses val="autoZero"/>
        <c:auto val="1"/>
        <c:lblAlgn val="ctr"/>
        <c:lblOffset val="100"/>
      </c:catAx>
      <c:valAx>
        <c:axId val="11826278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8261248"/>
        <c:crosses val="autoZero"/>
        <c:crossBetween val="between"/>
      </c:valAx>
      <c:valAx>
        <c:axId val="11855539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8556928"/>
        <c:crosses val="max"/>
        <c:crossBetween val="between"/>
      </c:valAx>
      <c:catAx>
        <c:axId val="118556928"/>
        <c:scaling>
          <c:orientation val="minMax"/>
        </c:scaling>
        <c:delete val="1"/>
        <c:axPos val="b"/>
        <c:numFmt formatCode="General" sourceLinked="1"/>
        <c:tickLblPos val="none"/>
        <c:crossAx val="11855539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(graph!$B$14,graph!$F$14,graph!$J$14,graph!$N$14,graph!$R$14)</c:f>
              <c:numCache>
                <c:formatCode>General</c:formatCode>
                <c:ptCount val="5"/>
                <c:pt idx="0">
                  <c:v>34.5</c:v>
                </c:pt>
                <c:pt idx="1">
                  <c:v>17.5</c:v>
                </c:pt>
                <c:pt idx="2">
                  <c:v>17.5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67-4AC1-BE09-F3A17933BF27}"/>
            </c:ext>
          </c:extLst>
        </c:ser>
        <c:axId val="118615040"/>
        <c:axId val="11862092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(graph!$E$14,graph!$I$14,graph!$M$14,graph!$Q$14,graph!$U$14)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67-4AC1-BE09-F3A17933BF27}"/>
            </c:ext>
          </c:extLst>
        </c:ser>
        <c:marker val="1"/>
        <c:axId val="118640640"/>
        <c:axId val="118622464"/>
      </c:lineChart>
      <c:catAx>
        <c:axId val="1186150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8620928"/>
        <c:crosses val="autoZero"/>
        <c:auto val="1"/>
        <c:lblAlgn val="ctr"/>
        <c:lblOffset val="100"/>
      </c:catAx>
      <c:valAx>
        <c:axId val="11862092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8615040"/>
        <c:crosses val="autoZero"/>
        <c:crossBetween val="between"/>
      </c:valAx>
      <c:valAx>
        <c:axId val="11862246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8640640"/>
        <c:crosses val="max"/>
        <c:crossBetween val="between"/>
      </c:valAx>
      <c:catAx>
        <c:axId val="118640640"/>
        <c:scaling>
          <c:orientation val="minMax"/>
        </c:scaling>
        <c:delete val="1"/>
        <c:axPos val="b"/>
        <c:numFmt formatCode="General" sourceLinked="1"/>
        <c:tickLblPos val="none"/>
        <c:crossAx val="11862246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(graph!$B$4,graph!$F$4,graph!$J$4,graph!$N$4,graph!$R$4)</c:f>
              <c:numCache>
                <c:formatCode>General</c:formatCode>
                <c:ptCount val="5"/>
                <c:pt idx="0">
                  <c:v>0.55000000000000004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B1-4662-A58C-EC43C3750535}"/>
            </c:ext>
          </c:extLst>
        </c:ser>
        <c:axId val="78683136"/>
        <c:axId val="7868902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(graph!$E$4,graph!$I$4,graph!$M$4,graph!$Q$4,graph!$U$4)</c:f>
              <c:numCache>
                <c:formatCode>0.0%</c:formatCode>
                <c:ptCount val="5"/>
                <c:pt idx="0">
                  <c:v>0.55000000000000004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FB1-4662-A58C-EC43C3750535}"/>
            </c:ext>
          </c:extLst>
        </c:ser>
        <c:marker val="1"/>
        <c:axId val="78692352"/>
        <c:axId val="78690560"/>
      </c:lineChart>
      <c:catAx>
        <c:axId val="786831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8689024"/>
        <c:crosses val="autoZero"/>
        <c:auto val="1"/>
        <c:lblAlgn val="ctr"/>
        <c:lblOffset val="100"/>
      </c:catAx>
      <c:valAx>
        <c:axId val="78689024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8683136"/>
        <c:crosses val="autoZero"/>
        <c:crossBetween val="between"/>
      </c:valAx>
      <c:valAx>
        <c:axId val="7869056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8692352"/>
        <c:crosses val="max"/>
        <c:crossBetween val="between"/>
      </c:valAx>
      <c:catAx>
        <c:axId val="78692352"/>
        <c:scaling>
          <c:orientation val="minMax"/>
        </c:scaling>
        <c:delete val="1"/>
        <c:axPos val="b"/>
        <c:numFmt formatCode="General" sourceLinked="1"/>
        <c:tickLblPos val="none"/>
        <c:crossAx val="7869056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08-49C9-8FC2-422B6D30F4E2}"/>
            </c:ext>
          </c:extLst>
        </c:ser>
        <c:axId val="78715520"/>
        <c:axId val="7871731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(graph!$E$5,graph!$I$5,graph!$M$5,graph!$Q$5,graph!$U$5)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08-49C9-8FC2-422B6D30F4E2}"/>
            </c:ext>
          </c:extLst>
        </c:ser>
        <c:marker val="1"/>
        <c:axId val="78720384"/>
        <c:axId val="78718848"/>
      </c:lineChart>
      <c:catAx>
        <c:axId val="7871552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8717312"/>
        <c:crosses val="autoZero"/>
        <c:auto val="1"/>
        <c:lblAlgn val="ctr"/>
        <c:lblOffset val="100"/>
      </c:catAx>
      <c:valAx>
        <c:axId val="78717312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8715520"/>
        <c:crosses val="autoZero"/>
        <c:crossBetween val="between"/>
      </c:valAx>
      <c:valAx>
        <c:axId val="7871884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8720384"/>
        <c:crosses val="max"/>
        <c:crossBetween val="between"/>
      </c:valAx>
      <c:catAx>
        <c:axId val="78720384"/>
        <c:scaling>
          <c:orientation val="minMax"/>
        </c:scaling>
        <c:delete val="1"/>
        <c:axPos val="b"/>
        <c:numFmt formatCode="General" sourceLinked="1"/>
        <c:tickLblPos val="none"/>
        <c:crossAx val="7871884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(graph!$B$6,graph!$F$6,graph!$J$6,graph!$N$6,graph!$R$6)</c:f>
              <c:numCache>
                <c:formatCode>General</c:formatCode>
                <c:ptCount val="5"/>
                <c:pt idx="0">
                  <c:v>#N/A</c:v>
                </c:pt>
                <c:pt idx="1">
                  <c:v>3161.5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BD-49A6-B7FE-F919DD57E4A0}"/>
            </c:ext>
          </c:extLst>
        </c:ser>
        <c:axId val="78743808"/>
        <c:axId val="7875788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(graph!$E$6,graph!$I$6,graph!$M$6,graph!$Q$6,graph!$U$6)</c:f>
              <c:numCache>
                <c:formatCode>0.0%</c:formatCode>
                <c:ptCount val="5"/>
                <c:pt idx="0">
                  <c:v>#N/A</c:v>
                </c:pt>
                <c:pt idx="1">
                  <c:v>0.44999999999999996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BD-49A6-B7FE-F919DD57E4A0}"/>
            </c:ext>
          </c:extLst>
        </c:ser>
        <c:marker val="1"/>
        <c:axId val="78760960"/>
        <c:axId val="78759424"/>
      </c:lineChart>
      <c:catAx>
        <c:axId val="787438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8757888"/>
        <c:crosses val="autoZero"/>
        <c:auto val="1"/>
        <c:lblAlgn val="ctr"/>
        <c:lblOffset val="100"/>
      </c:catAx>
      <c:valAx>
        <c:axId val="7875788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8743808"/>
        <c:crosses val="autoZero"/>
        <c:crossBetween val="between"/>
      </c:valAx>
      <c:valAx>
        <c:axId val="7875942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8760960"/>
        <c:crosses val="max"/>
        <c:crossBetween val="between"/>
      </c:valAx>
      <c:catAx>
        <c:axId val="78760960"/>
        <c:scaling>
          <c:orientation val="minMax"/>
        </c:scaling>
        <c:delete val="1"/>
        <c:axPos val="b"/>
        <c:numFmt formatCode="General" sourceLinked="1"/>
        <c:tickLblPos val="none"/>
        <c:crossAx val="7875942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(graph!$B$7,graph!$F$7,graph!$J$7,graph!$N$7,graph!$R$7)</c:f>
              <c:numCache>
                <c:formatCode>General</c:formatCode>
                <c:ptCount val="5"/>
                <c:pt idx="0">
                  <c:v>2500</c:v>
                </c:pt>
                <c:pt idx="1">
                  <c:v>4894</c:v>
                </c:pt>
                <c:pt idx="2">
                  <c:v>5468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6F-41FE-B100-F6654B2236FC}"/>
            </c:ext>
          </c:extLst>
        </c:ser>
        <c:axId val="79124352"/>
        <c:axId val="7912588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(graph!$E$7,graph!$I$7,graph!$M$7,graph!$Q$7,graph!$U$7)</c:f>
              <c:numCache>
                <c:formatCode>0.0%</c:formatCode>
                <c:ptCount val="5"/>
                <c:pt idx="0">
                  <c:v>0.75</c:v>
                </c:pt>
                <c:pt idx="1">
                  <c:v>1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6F-41FE-B100-F6654B2236FC}"/>
            </c:ext>
          </c:extLst>
        </c:ser>
        <c:marker val="1"/>
        <c:axId val="79133312"/>
        <c:axId val="79131776"/>
      </c:lineChart>
      <c:catAx>
        <c:axId val="791243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125888"/>
        <c:crosses val="autoZero"/>
        <c:auto val="1"/>
        <c:lblAlgn val="ctr"/>
        <c:lblOffset val="100"/>
      </c:catAx>
      <c:valAx>
        <c:axId val="7912588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124352"/>
        <c:crosses val="autoZero"/>
        <c:crossBetween val="between"/>
      </c:valAx>
      <c:valAx>
        <c:axId val="7913177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133312"/>
        <c:crosses val="max"/>
        <c:crossBetween val="between"/>
      </c:valAx>
      <c:catAx>
        <c:axId val="79133312"/>
        <c:scaling>
          <c:orientation val="minMax"/>
        </c:scaling>
        <c:delete val="1"/>
        <c:axPos val="b"/>
        <c:numFmt formatCode="General" sourceLinked="1"/>
        <c:tickLblPos val="none"/>
        <c:crossAx val="7913177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(graph!$B$8,graph!$F$8,graph!$J$8,graph!$N$8,graph!$R$8)</c:f>
              <c:numCache>
                <c:formatCode>General</c:formatCode>
                <c:ptCount val="5"/>
                <c:pt idx="0">
                  <c:v>#N/A</c:v>
                </c:pt>
                <c:pt idx="1">
                  <c:v>11698.5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17-4F8D-BECA-64CDBCC0356A}"/>
            </c:ext>
          </c:extLst>
        </c:ser>
        <c:axId val="79164928"/>
        <c:axId val="7916646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(graph!$E$8,graph!$I$8,graph!$M$8,graph!$Q$8,graph!$U$8)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17-4F8D-BECA-64CDBCC0356A}"/>
            </c:ext>
          </c:extLst>
        </c:ser>
        <c:marker val="1"/>
        <c:axId val="79640832"/>
        <c:axId val="79639296"/>
      </c:lineChart>
      <c:catAx>
        <c:axId val="791649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166464"/>
        <c:crosses val="autoZero"/>
        <c:auto val="1"/>
        <c:lblAlgn val="ctr"/>
        <c:lblOffset val="100"/>
      </c:catAx>
      <c:valAx>
        <c:axId val="7916646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164928"/>
        <c:crosses val="autoZero"/>
        <c:crossBetween val="between"/>
      </c:valAx>
      <c:valAx>
        <c:axId val="7963929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640832"/>
        <c:crosses val="max"/>
        <c:crossBetween val="between"/>
      </c:valAx>
      <c:catAx>
        <c:axId val="79640832"/>
        <c:scaling>
          <c:orientation val="minMax"/>
        </c:scaling>
        <c:delete val="1"/>
        <c:axPos val="b"/>
        <c:numFmt formatCode="General" sourceLinked="1"/>
        <c:tickLblPos val="none"/>
        <c:crossAx val="7963929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(graph!$B$9,graph!$F$9,graph!$J$9,graph!$N$9,graph!$R$9)</c:f>
              <c:numCache>
                <c:formatCode>General</c:formatCode>
                <c:ptCount val="5"/>
                <c:pt idx="0">
                  <c:v>#N/A</c:v>
                </c:pt>
                <c:pt idx="1">
                  <c:v>22.5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5A-41AB-81F1-8A1460A9C53C}"/>
            </c:ext>
          </c:extLst>
        </c:ser>
        <c:axId val="79668352"/>
        <c:axId val="7966988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(graph!$E$9,graph!$I$9,graph!$M$9,graph!$Q$9,graph!$U$9)</c:f>
              <c:numCache>
                <c:formatCode>0.0%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D5A-41AB-81F1-8A1460A9C53C}"/>
            </c:ext>
          </c:extLst>
        </c:ser>
        <c:marker val="1"/>
        <c:axId val="79685504"/>
        <c:axId val="79683968"/>
      </c:lineChart>
      <c:catAx>
        <c:axId val="796683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669888"/>
        <c:crosses val="autoZero"/>
        <c:auto val="1"/>
        <c:lblAlgn val="ctr"/>
        <c:lblOffset val="100"/>
      </c:catAx>
      <c:valAx>
        <c:axId val="7966988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668352"/>
        <c:crosses val="autoZero"/>
        <c:crossBetween val="between"/>
      </c:valAx>
      <c:valAx>
        <c:axId val="7968396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685504"/>
        <c:crosses val="max"/>
        <c:crossBetween val="between"/>
      </c:valAx>
      <c:catAx>
        <c:axId val="79685504"/>
        <c:scaling>
          <c:orientation val="minMax"/>
        </c:scaling>
        <c:delete val="1"/>
        <c:axPos val="b"/>
        <c:numFmt formatCode="General" sourceLinked="1"/>
        <c:tickLblPos val="none"/>
        <c:crossAx val="7968396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(graph!$B$10,graph!$F$10,graph!$J$10,graph!$N$10,graph!$R$10)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BF-4CCA-BF99-2440EB4EB590}"/>
            </c:ext>
          </c:extLst>
        </c:ser>
        <c:axId val="80046720"/>
        <c:axId val="8006899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BF-4CCA-BF99-2440EB4EB590}"/>
            </c:ext>
          </c:extLst>
        </c:ser>
        <c:marker val="1"/>
        <c:axId val="80072064"/>
        <c:axId val="80070528"/>
      </c:lineChart>
      <c:catAx>
        <c:axId val="8004672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068992"/>
        <c:crosses val="autoZero"/>
        <c:auto val="1"/>
        <c:lblAlgn val="ctr"/>
        <c:lblOffset val="100"/>
      </c:catAx>
      <c:valAx>
        <c:axId val="8006899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046720"/>
        <c:crosses val="autoZero"/>
        <c:crossBetween val="between"/>
      </c:valAx>
      <c:valAx>
        <c:axId val="8007052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072064"/>
        <c:crosses val="max"/>
        <c:crossBetween val="between"/>
      </c:valAx>
      <c:catAx>
        <c:axId val="80072064"/>
        <c:scaling>
          <c:orientation val="minMax"/>
        </c:scaling>
        <c:delete val="1"/>
        <c:axPos val="b"/>
        <c:tickLblPos val="none"/>
        <c:crossAx val="8007052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8A-4F99-B414-F7BB33A789AC}"/>
            </c:ext>
          </c:extLst>
        </c:ser>
        <c:axId val="80185600"/>
        <c:axId val="8019558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(graph!$E$11,graph!$I$11,graph!$M$11,graph!$Q$11,graph!$U$11)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8A-4F99-B414-F7BB33A789AC}"/>
            </c:ext>
          </c:extLst>
        </c:ser>
        <c:marker val="1"/>
        <c:axId val="80198656"/>
        <c:axId val="80197120"/>
      </c:lineChart>
      <c:catAx>
        <c:axId val="801856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195584"/>
        <c:crosses val="autoZero"/>
        <c:auto val="1"/>
        <c:lblAlgn val="ctr"/>
        <c:lblOffset val="100"/>
      </c:catAx>
      <c:valAx>
        <c:axId val="8019558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185600"/>
        <c:crosses val="autoZero"/>
        <c:crossBetween val="between"/>
      </c:valAx>
      <c:valAx>
        <c:axId val="8019712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198656"/>
        <c:crosses val="max"/>
        <c:crossBetween val="between"/>
      </c:valAx>
      <c:catAx>
        <c:axId val="80198656"/>
        <c:scaling>
          <c:orientation val="minMax"/>
        </c:scaling>
        <c:delete val="1"/>
        <c:axPos val="b"/>
        <c:numFmt formatCode="General" sourceLinked="1"/>
        <c:tickLblPos val="none"/>
        <c:crossAx val="8019712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8"/>
  <sheetViews>
    <sheetView zoomScaleNormal="100" workbookViewId="0">
      <selection activeCell="B23" sqref="B23:Y28"/>
    </sheetView>
  </sheetViews>
  <sheetFormatPr defaultRowHeight="16.5"/>
  <cols>
    <col min="1" max="1" width="1.375" style="1" customWidth="1"/>
    <col min="2" max="2" width="11.125" style="1" customWidth="1"/>
    <col min="3" max="3" width="9" style="1" customWidth="1"/>
    <col min="4" max="4" width="9.25" style="1" customWidth="1"/>
    <col min="5" max="5" width="8.25" style="1" customWidth="1"/>
    <col min="6" max="6" width="7.5" style="1" customWidth="1"/>
    <col min="7" max="7" width="5.625" style="1" customWidth="1"/>
    <col min="8" max="8" width="3.25" style="1" customWidth="1"/>
    <col min="9" max="25" width="3" style="1" customWidth="1"/>
  </cols>
  <sheetData>
    <row r="1" spans="1:25" ht="20.25">
      <c r="B1" s="2" t="s">
        <v>0</v>
      </c>
      <c r="C1" s="3"/>
      <c r="E1" s="4" t="s">
        <v>1</v>
      </c>
      <c r="G1" s="86"/>
      <c r="H1" s="86"/>
      <c r="I1" s="86"/>
      <c r="O1" s="5"/>
      <c r="Q1" s="5"/>
      <c r="T1" s="6" t="s">
        <v>2</v>
      </c>
    </row>
    <row r="2" spans="1:25" ht="20.25">
      <c r="B2" s="87" t="s">
        <v>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5">
      <c r="B3" s="88" t="s">
        <v>4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1:25" ht="17.25" thickBot="1">
      <c r="A4" s="7"/>
      <c r="B4" s="8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6</v>
      </c>
      <c r="C5" s="12" t="s">
        <v>7</v>
      </c>
      <c r="D5" s="13"/>
      <c r="E5" s="14" t="s">
        <v>8</v>
      </c>
      <c r="F5" s="15"/>
      <c r="G5" s="89" t="s">
        <v>9</v>
      </c>
      <c r="H5" s="89"/>
      <c r="I5" s="16"/>
      <c r="J5" s="90">
        <v>43633</v>
      </c>
      <c r="K5" s="90"/>
      <c r="L5" s="90"/>
      <c r="M5" s="90"/>
      <c r="N5" s="90"/>
      <c r="O5" s="16"/>
      <c r="P5" s="17" t="s">
        <v>10</v>
      </c>
      <c r="Q5" s="18"/>
      <c r="R5" s="19"/>
      <c r="S5" s="14"/>
      <c r="T5" s="14"/>
      <c r="U5" s="91">
        <v>43642</v>
      </c>
      <c r="V5" s="92"/>
      <c r="W5" s="92"/>
      <c r="X5" s="92"/>
      <c r="Y5" s="20"/>
    </row>
    <row r="6" spans="1:25">
      <c r="A6" s="7"/>
      <c r="B6" s="21" t="s">
        <v>11</v>
      </c>
      <c r="C6" s="22" t="s">
        <v>12</v>
      </c>
      <c r="D6" s="23"/>
      <c r="E6" s="24" t="s">
        <v>13</v>
      </c>
      <c r="F6" s="25"/>
      <c r="G6" s="93" t="s">
        <v>14</v>
      </c>
      <c r="H6" s="93"/>
      <c r="I6" s="26"/>
      <c r="J6" s="94">
        <v>43595</v>
      </c>
      <c r="K6" s="94"/>
      <c r="L6" s="94"/>
      <c r="M6" s="94"/>
      <c r="N6" s="94"/>
      <c r="O6" s="26"/>
      <c r="P6" s="27" t="s">
        <v>15</v>
      </c>
      <c r="Q6" s="28"/>
      <c r="R6" s="28"/>
      <c r="S6" s="26"/>
      <c r="T6" s="28"/>
      <c r="U6" s="95"/>
      <c r="V6" s="95"/>
      <c r="W6" s="95"/>
      <c r="X6" s="95"/>
      <c r="Y6" s="29" t="s">
        <v>16</v>
      </c>
    </row>
    <row r="7" spans="1:25">
      <c r="A7" s="30"/>
      <c r="B7" s="31" t="s">
        <v>17</v>
      </c>
      <c r="C7" s="22" t="s">
        <v>18</v>
      </c>
      <c r="D7" s="23"/>
      <c r="E7" s="32"/>
      <c r="F7" s="33"/>
      <c r="G7" s="93" t="s">
        <v>19</v>
      </c>
      <c r="H7" s="93"/>
      <c r="I7" s="26"/>
      <c r="J7" s="96"/>
      <c r="K7" s="96"/>
      <c r="L7" s="96"/>
      <c r="M7" s="96"/>
      <c r="N7" s="96"/>
      <c r="O7" s="26"/>
      <c r="P7" s="27" t="s">
        <v>20</v>
      </c>
      <c r="Q7" s="32"/>
      <c r="R7" s="32"/>
      <c r="S7" s="32"/>
      <c r="T7" s="32"/>
      <c r="U7" s="95"/>
      <c r="V7" s="95"/>
      <c r="W7" s="95"/>
      <c r="X7" s="95"/>
      <c r="Y7" s="34"/>
    </row>
    <row r="8" spans="1:25" ht="17.25" thickBot="1">
      <c r="A8" s="30"/>
      <c r="B8" s="35" t="s">
        <v>21</v>
      </c>
      <c r="C8" s="36" t="s">
        <v>22</v>
      </c>
      <c r="D8" s="37"/>
      <c r="E8" s="38" t="s">
        <v>23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24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둔포농장</v>
      </c>
      <c r="C10" s="51" t="s">
        <v>25</v>
      </c>
      <c r="D10" s="52">
        <f>ROUNDDOWN((J5-J6+1)/7,0)</f>
        <v>5</v>
      </c>
      <c r="E10" s="53" t="s">
        <v>26</v>
      </c>
      <c r="F10" s="54">
        <f>(J5-J6+1)-(D10*7)</f>
        <v>4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33</v>
      </c>
      <c r="C12" s="59" t="s">
        <v>34</v>
      </c>
      <c r="D12" s="60">
        <v>43633</v>
      </c>
      <c r="E12" s="59">
        <v>17</v>
      </c>
      <c r="F12" s="59">
        <v>306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35</v>
      </c>
      <c r="C13" s="59" t="s">
        <v>34</v>
      </c>
      <c r="D13" s="60">
        <v>43633</v>
      </c>
      <c r="E13" s="59">
        <v>15</v>
      </c>
      <c r="F13" s="59">
        <v>107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33</v>
      </c>
      <c r="C14" s="59" t="s">
        <v>36</v>
      </c>
      <c r="D14" s="60">
        <v>43633</v>
      </c>
      <c r="E14" s="59">
        <v>41</v>
      </c>
      <c r="F14" s="59">
        <v>129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35</v>
      </c>
      <c r="C15" s="59" t="s">
        <v>36</v>
      </c>
      <c r="D15" s="60">
        <v>43633</v>
      </c>
      <c r="E15" s="59">
        <v>28</v>
      </c>
      <c r="F15" s="59">
        <v>32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33</v>
      </c>
      <c r="C16" s="59" t="s">
        <v>37</v>
      </c>
      <c r="D16" s="60">
        <v>43633</v>
      </c>
      <c r="E16" s="59">
        <v>2966</v>
      </c>
      <c r="F16" s="59">
        <v>68</v>
      </c>
      <c r="G16" s="59">
        <v>10</v>
      </c>
      <c r="H16" s="59">
        <v>2</v>
      </c>
      <c r="I16" s="59">
        <v>2</v>
      </c>
      <c r="J16" s="59">
        <v>2</v>
      </c>
      <c r="K16" s="59"/>
      <c r="L16" s="59">
        <v>1</v>
      </c>
      <c r="M16" s="59">
        <v>3</v>
      </c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35</v>
      </c>
      <c r="C17" s="59" t="s">
        <v>37</v>
      </c>
      <c r="D17" s="60">
        <v>43633</v>
      </c>
      <c r="E17" s="59">
        <v>2034</v>
      </c>
      <c r="F17" s="59">
        <v>86</v>
      </c>
      <c r="G17" s="59">
        <v>10</v>
      </c>
      <c r="H17" s="59">
        <v>3</v>
      </c>
      <c r="I17" s="59">
        <v>3</v>
      </c>
      <c r="J17" s="59">
        <v>1</v>
      </c>
      <c r="K17" s="59">
        <v>1</v>
      </c>
      <c r="L17" s="59">
        <v>1</v>
      </c>
      <c r="M17" s="59">
        <v>1</v>
      </c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33</v>
      </c>
      <c r="C18" s="59" t="s">
        <v>38</v>
      </c>
      <c r="D18" s="60">
        <v>43633</v>
      </c>
      <c r="E18" s="61">
        <v>1.3</v>
      </c>
      <c r="F18" s="62">
        <v>63.328661719120362</v>
      </c>
      <c r="G18" s="59">
        <v>10</v>
      </c>
      <c r="H18" s="59">
        <v>1</v>
      </c>
      <c r="I18" s="59">
        <v>6</v>
      </c>
      <c r="J18" s="59">
        <v>2</v>
      </c>
      <c r="K18" s="59">
        <v>1</v>
      </c>
      <c r="L18" s="59" t="s">
        <v>39</v>
      </c>
      <c r="M18" s="59" t="s">
        <v>39</v>
      </c>
      <c r="N18" s="59" t="s">
        <v>39</v>
      </c>
      <c r="O18" s="59" t="s">
        <v>39</v>
      </c>
      <c r="P18" s="59" t="s">
        <v>39</v>
      </c>
      <c r="Q18" s="59" t="s">
        <v>39</v>
      </c>
      <c r="R18" s="59" t="s">
        <v>39</v>
      </c>
      <c r="S18" s="59" t="s">
        <v>39</v>
      </c>
      <c r="T18" s="59" t="s">
        <v>39</v>
      </c>
      <c r="U18" s="59"/>
      <c r="V18" s="59"/>
      <c r="W18" s="59"/>
      <c r="X18" s="59"/>
      <c r="Y18" s="59"/>
    </row>
    <row r="19" spans="2:25">
      <c r="B19" s="59" t="s">
        <v>35</v>
      </c>
      <c r="C19" s="59" t="s">
        <v>38</v>
      </c>
      <c r="D19" s="60">
        <v>43633</v>
      </c>
      <c r="E19" s="61">
        <v>6.7</v>
      </c>
      <c r="F19" s="63">
        <v>23.388376663767492</v>
      </c>
      <c r="G19" s="59">
        <v>10</v>
      </c>
      <c r="H19" s="59" t="s">
        <v>39</v>
      </c>
      <c r="I19" s="59" t="s">
        <v>39</v>
      </c>
      <c r="J19" s="59" t="s">
        <v>39</v>
      </c>
      <c r="K19" s="59" t="s">
        <v>39</v>
      </c>
      <c r="L19" s="59">
        <v>1</v>
      </c>
      <c r="M19" s="59" t="s">
        <v>39</v>
      </c>
      <c r="N19" s="59">
        <v>4</v>
      </c>
      <c r="O19" s="59">
        <v>3</v>
      </c>
      <c r="P19" s="59">
        <v>1</v>
      </c>
      <c r="Q19" s="59" t="s">
        <v>39</v>
      </c>
      <c r="R19" s="59">
        <v>1</v>
      </c>
      <c r="S19" s="59" t="s">
        <v>39</v>
      </c>
      <c r="T19" s="59" t="s">
        <v>39</v>
      </c>
      <c r="U19" s="59"/>
      <c r="V19" s="59"/>
      <c r="W19" s="59"/>
      <c r="X19" s="59"/>
      <c r="Y19" s="59"/>
    </row>
    <row r="20" spans="2:25">
      <c r="B20" s="59" t="s">
        <v>33</v>
      </c>
      <c r="C20" s="59" t="s">
        <v>40</v>
      </c>
      <c r="D20" s="60">
        <v>43633</v>
      </c>
      <c r="E20" s="61">
        <v>0.5</v>
      </c>
      <c r="F20" s="64">
        <v>105.40925533894598</v>
      </c>
      <c r="G20" s="59">
        <v>10</v>
      </c>
      <c r="H20" s="59">
        <v>5</v>
      </c>
      <c r="I20" s="59">
        <v>5</v>
      </c>
      <c r="J20" s="59" t="s">
        <v>39</v>
      </c>
      <c r="K20" s="59" t="s">
        <v>39</v>
      </c>
      <c r="L20" s="59" t="s">
        <v>39</v>
      </c>
      <c r="M20" s="59" t="s">
        <v>39</v>
      </c>
      <c r="N20" s="59" t="s">
        <v>39</v>
      </c>
      <c r="O20" s="59" t="s">
        <v>39</v>
      </c>
      <c r="P20" s="59" t="s">
        <v>39</v>
      </c>
      <c r="Q20" s="59" t="s">
        <v>39</v>
      </c>
      <c r="R20" s="59" t="s">
        <v>39</v>
      </c>
      <c r="S20" s="59" t="s">
        <v>39</v>
      </c>
      <c r="T20" s="59" t="s">
        <v>39</v>
      </c>
      <c r="U20" s="59"/>
      <c r="V20" s="59"/>
      <c r="W20" s="59"/>
      <c r="X20" s="59"/>
      <c r="Y20" s="59"/>
    </row>
    <row r="21" spans="2:25">
      <c r="B21" s="59" t="s">
        <v>35</v>
      </c>
      <c r="C21" s="59" t="s">
        <v>40</v>
      </c>
      <c r="D21" s="60">
        <v>43633</v>
      </c>
      <c r="E21" s="61">
        <v>0.6</v>
      </c>
      <c r="F21" s="64">
        <v>86.066296582387039</v>
      </c>
      <c r="G21" s="59">
        <v>10</v>
      </c>
      <c r="H21" s="59">
        <v>4</v>
      </c>
      <c r="I21" s="59">
        <v>6</v>
      </c>
      <c r="J21" s="59" t="s">
        <v>39</v>
      </c>
      <c r="K21" s="59" t="s">
        <v>39</v>
      </c>
      <c r="L21" s="59" t="s">
        <v>39</v>
      </c>
      <c r="M21" s="59" t="s">
        <v>39</v>
      </c>
      <c r="N21" s="59" t="s">
        <v>39</v>
      </c>
      <c r="O21" s="59" t="s">
        <v>39</v>
      </c>
      <c r="P21" s="59" t="s">
        <v>39</v>
      </c>
      <c r="Q21" s="59" t="s">
        <v>39</v>
      </c>
      <c r="R21" s="59" t="s">
        <v>39</v>
      </c>
      <c r="S21" s="59" t="s">
        <v>39</v>
      </c>
      <c r="T21" s="59" t="s">
        <v>39</v>
      </c>
      <c r="U21" s="59"/>
      <c r="V21" s="59"/>
      <c r="W21" s="59"/>
      <c r="X21" s="59"/>
      <c r="Y21" s="59"/>
    </row>
    <row r="23" spans="2:25">
      <c r="B23" s="74" t="s">
        <v>41</v>
      </c>
    </row>
    <row r="24" spans="2:25">
      <c r="B24" s="75" t="s">
        <v>42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2"/>
    </row>
    <row r="25" spans="2:25">
      <c r="B25" s="71" t="s">
        <v>43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69"/>
    </row>
    <row r="26" spans="2:25">
      <c r="B26" s="71" t="s">
        <v>44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69"/>
    </row>
    <row r="27" spans="2:25">
      <c r="B27" s="71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69"/>
    </row>
    <row r="28" spans="2:25">
      <c r="B28" s="68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6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3" type="noConversion"/>
  <conditionalFormatting sqref="B11:Y11 B16:Y17">
    <cfRule type="colorScale" priority="2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6:D17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7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  <cfRule type="colorScale" priority="26">
      <colorScale>
        <cfvo type="min" val="0"/>
        <cfvo type="max" val="0"/>
        <color rgb="FF63BE7B"/>
        <color rgb="FFFFEF9C"/>
      </colorScale>
    </cfRule>
  </conditionalFormatting>
  <conditionalFormatting sqref="B16:Y17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21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B15">
    <cfRule type="colorScale" priority="2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4:B15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3">
    <cfRule type="colorScale" priority="2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2:B13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9:B20">
    <cfRule type="colorScale" priority="1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9:B20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8:B19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20:B21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4:Y17 B14:C17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8:G21 B12:Y17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Y21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  <cfRule type="colorScale" priority="3">
      <colorScale>
        <cfvo type="min" val="0"/>
        <cfvo type="max" val="0"/>
        <color rgb="FF63BE7B"/>
        <color rgb="FFFFEF9C"/>
      </colorScale>
    </cfRule>
  </conditionalFormatting>
  <conditionalFormatting sqref="B12:Y21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8"/>
  <sheetViews>
    <sheetView zoomScaleNormal="100" workbookViewId="0">
      <selection activeCell="H30" sqref="H30"/>
    </sheetView>
  </sheetViews>
  <sheetFormatPr defaultRowHeight="16.5"/>
  <cols>
    <col min="1" max="1" width="1.375" style="1" customWidth="1"/>
    <col min="2" max="2" width="11.125" style="1" customWidth="1"/>
    <col min="3" max="3" width="9" style="1" customWidth="1"/>
    <col min="4" max="4" width="9.25" style="1" customWidth="1"/>
    <col min="5" max="5" width="8.25" style="1" customWidth="1"/>
    <col min="6" max="6" width="7.5" style="1" customWidth="1"/>
    <col min="7" max="7" width="5.625" style="1" customWidth="1"/>
    <col min="8" max="8" width="3.25" style="1" customWidth="1"/>
    <col min="9" max="25" width="3" style="1" customWidth="1"/>
  </cols>
  <sheetData>
    <row r="1" spans="1:25" ht="20.25">
      <c r="B1" s="2" t="s">
        <v>45</v>
      </c>
      <c r="C1" s="3"/>
      <c r="E1" s="4" t="s">
        <v>46</v>
      </c>
      <c r="G1" s="86"/>
      <c r="H1" s="86"/>
      <c r="I1" s="86"/>
      <c r="O1" s="5"/>
      <c r="Q1" s="5"/>
      <c r="T1" s="65" t="s">
        <v>47</v>
      </c>
    </row>
    <row r="2" spans="1:25" ht="20.25">
      <c r="B2" s="87" t="s">
        <v>48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5">
      <c r="B3" s="88" t="s">
        <v>4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1:25" ht="17.25" thickBot="1">
      <c r="A4" s="7"/>
      <c r="B4" s="8" t="s">
        <v>49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50</v>
      </c>
      <c r="C5" s="12" t="s">
        <v>51</v>
      </c>
      <c r="D5" s="13"/>
      <c r="E5" s="14" t="s">
        <v>52</v>
      </c>
      <c r="F5" s="15"/>
      <c r="G5" s="89" t="s">
        <v>53</v>
      </c>
      <c r="H5" s="89"/>
      <c r="I5" s="16"/>
      <c r="J5" s="90">
        <v>43658</v>
      </c>
      <c r="K5" s="90"/>
      <c r="L5" s="90"/>
      <c r="M5" s="90"/>
      <c r="N5" s="90"/>
      <c r="O5" s="16"/>
      <c r="P5" s="17" t="s">
        <v>54</v>
      </c>
      <c r="Q5" s="18"/>
      <c r="R5" s="19"/>
      <c r="S5" s="14"/>
      <c r="T5" s="14"/>
      <c r="U5" s="91">
        <v>43664</v>
      </c>
      <c r="V5" s="92"/>
      <c r="W5" s="92"/>
      <c r="X5" s="92"/>
      <c r="Y5" s="20"/>
    </row>
    <row r="6" spans="1:25">
      <c r="A6" s="7"/>
      <c r="B6" s="21" t="s">
        <v>55</v>
      </c>
      <c r="C6" s="22" t="s">
        <v>56</v>
      </c>
      <c r="D6" s="23"/>
      <c r="E6" s="24" t="s">
        <v>13</v>
      </c>
      <c r="F6" s="25"/>
      <c r="G6" s="93" t="s">
        <v>14</v>
      </c>
      <c r="H6" s="93"/>
      <c r="I6" s="26"/>
      <c r="J6" s="94">
        <v>43595</v>
      </c>
      <c r="K6" s="94"/>
      <c r="L6" s="94"/>
      <c r="M6" s="94"/>
      <c r="N6" s="94"/>
      <c r="O6" s="26"/>
      <c r="P6" s="27" t="s">
        <v>15</v>
      </c>
      <c r="Q6" s="28"/>
      <c r="R6" s="28"/>
      <c r="S6" s="26"/>
      <c r="T6" s="28"/>
      <c r="U6" s="95"/>
      <c r="V6" s="95"/>
      <c r="W6" s="95"/>
      <c r="X6" s="95"/>
      <c r="Y6" s="29" t="s">
        <v>16</v>
      </c>
    </row>
    <row r="7" spans="1:25">
      <c r="A7" s="30"/>
      <c r="B7" s="31" t="s">
        <v>57</v>
      </c>
      <c r="C7" s="22" t="s">
        <v>58</v>
      </c>
      <c r="D7" s="23"/>
      <c r="E7" s="32"/>
      <c r="F7" s="33"/>
      <c r="G7" s="93" t="s">
        <v>19</v>
      </c>
      <c r="H7" s="93"/>
      <c r="I7" s="26"/>
      <c r="J7" s="96"/>
      <c r="K7" s="96"/>
      <c r="L7" s="96"/>
      <c r="M7" s="96"/>
      <c r="N7" s="96"/>
      <c r="O7" s="26"/>
      <c r="P7" s="27" t="s">
        <v>20</v>
      </c>
      <c r="Q7" s="32"/>
      <c r="R7" s="32"/>
      <c r="S7" s="32"/>
      <c r="T7" s="32"/>
      <c r="U7" s="95"/>
      <c r="V7" s="95"/>
      <c r="W7" s="95"/>
      <c r="X7" s="95"/>
      <c r="Y7" s="34"/>
    </row>
    <row r="8" spans="1:25" ht="17.25" thickBot="1">
      <c r="A8" s="30"/>
      <c r="B8" s="35" t="s">
        <v>21</v>
      </c>
      <c r="C8" s="36" t="s">
        <v>22</v>
      </c>
      <c r="D8" s="37"/>
      <c r="E8" s="38" t="s">
        <v>23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24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둔포농장</v>
      </c>
      <c r="C10" s="51" t="s">
        <v>25</v>
      </c>
      <c r="D10" s="52">
        <f>ROUNDDOWN((J5-J6+1)/7,0)</f>
        <v>9</v>
      </c>
      <c r="E10" s="53" t="s">
        <v>59</v>
      </c>
      <c r="F10" s="54">
        <f>(J5-J6+1)-(D10*7)</f>
        <v>1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60</v>
      </c>
      <c r="C12" s="59" t="s">
        <v>61</v>
      </c>
      <c r="D12" s="60">
        <v>43658</v>
      </c>
      <c r="E12" s="59">
        <v>13</v>
      </c>
      <c r="F12" s="59">
        <v>115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62</v>
      </c>
      <c r="C13" s="59" t="s">
        <v>61</v>
      </c>
      <c r="D13" s="60">
        <v>43658</v>
      </c>
      <c r="E13" s="59">
        <v>378</v>
      </c>
      <c r="F13" s="59">
        <v>190</v>
      </c>
      <c r="G13" s="59">
        <v>10</v>
      </c>
      <c r="H13" s="59">
        <v>8</v>
      </c>
      <c r="I13" s="59"/>
      <c r="J13" s="59">
        <v>2</v>
      </c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63</v>
      </c>
      <c r="C14" s="59" t="s">
        <v>61</v>
      </c>
      <c r="D14" s="60">
        <v>43658</v>
      </c>
      <c r="E14" s="59">
        <v>17</v>
      </c>
      <c r="F14" s="59">
        <v>94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64</v>
      </c>
      <c r="C15" s="59" t="s">
        <v>61</v>
      </c>
      <c r="D15" s="60">
        <v>43658</v>
      </c>
      <c r="E15" s="59">
        <v>12</v>
      </c>
      <c r="F15" s="59">
        <v>225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65</v>
      </c>
      <c r="C16" s="59" t="s">
        <v>61</v>
      </c>
      <c r="D16" s="60">
        <v>43658</v>
      </c>
      <c r="E16" s="59">
        <v>1864</v>
      </c>
      <c r="F16" s="59">
        <v>48</v>
      </c>
      <c r="G16" s="59">
        <v>10</v>
      </c>
      <c r="H16" s="59">
        <v>1</v>
      </c>
      <c r="I16" s="59">
        <v>1</v>
      </c>
      <c r="J16" s="59">
        <v>3</v>
      </c>
      <c r="K16" s="59">
        <v>4</v>
      </c>
      <c r="L16" s="59">
        <v>1</v>
      </c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66</v>
      </c>
      <c r="C17" s="59" t="s">
        <v>61</v>
      </c>
      <c r="D17" s="60">
        <v>43658</v>
      </c>
      <c r="E17" s="59">
        <v>26</v>
      </c>
      <c r="F17" s="59">
        <v>208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67</v>
      </c>
      <c r="C18" s="59" t="s">
        <v>61</v>
      </c>
      <c r="D18" s="60">
        <v>43658</v>
      </c>
      <c r="E18" s="59">
        <v>1829</v>
      </c>
      <c r="F18" s="59">
        <v>81</v>
      </c>
      <c r="G18" s="59">
        <v>10</v>
      </c>
      <c r="H18" s="59">
        <v>3</v>
      </c>
      <c r="I18" s="59"/>
      <c r="J18" s="59">
        <v>3</v>
      </c>
      <c r="K18" s="59">
        <v>1</v>
      </c>
      <c r="L18" s="59">
        <v>2</v>
      </c>
      <c r="M18" s="59">
        <v>1</v>
      </c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>
      <c r="B19" s="59" t="s">
        <v>68</v>
      </c>
      <c r="C19" s="59" t="s">
        <v>61</v>
      </c>
      <c r="D19" s="60">
        <v>43658</v>
      </c>
      <c r="E19" s="59">
        <v>3444</v>
      </c>
      <c r="F19" s="59">
        <v>57</v>
      </c>
      <c r="G19" s="59">
        <v>10</v>
      </c>
      <c r="H19" s="59">
        <v>1</v>
      </c>
      <c r="I19" s="59">
        <v>1</v>
      </c>
      <c r="J19" s="59"/>
      <c r="K19" s="59">
        <v>2</v>
      </c>
      <c r="L19" s="59">
        <v>2</v>
      </c>
      <c r="M19" s="59">
        <v>4</v>
      </c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>
      <c r="B20" s="59" t="s">
        <v>69</v>
      </c>
      <c r="C20" s="59" t="s">
        <v>61</v>
      </c>
      <c r="D20" s="60">
        <v>43658</v>
      </c>
      <c r="E20" s="59">
        <v>725</v>
      </c>
      <c r="F20" s="59">
        <v>112</v>
      </c>
      <c r="G20" s="59">
        <v>10</v>
      </c>
      <c r="H20" s="59">
        <v>5</v>
      </c>
      <c r="I20" s="59">
        <v>3</v>
      </c>
      <c r="J20" s="59">
        <v>1</v>
      </c>
      <c r="K20" s="59">
        <v>1</v>
      </c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2:25">
      <c r="B21" s="59" t="s">
        <v>70</v>
      </c>
      <c r="C21" s="59" t="s">
        <v>61</v>
      </c>
      <c r="D21" s="60">
        <v>43658</v>
      </c>
      <c r="E21" s="59">
        <v>3013</v>
      </c>
      <c r="F21" s="59">
        <v>60</v>
      </c>
      <c r="G21" s="59">
        <v>10</v>
      </c>
      <c r="H21" s="59"/>
      <c r="I21" s="59">
        <v>1</v>
      </c>
      <c r="J21" s="59">
        <v>3</v>
      </c>
      <c r="K21" s="59">
        <v>2</v>
      </c>
      <c r="L21" s="59">
        <v>1</v>
      </c>
      <c r="M21" s="59">
        <v>2</v>
      </c>
      <c r="N21" s="59">
        <v>1</v>
      </c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2:25">
      <c r="B22" s="59" t="s">
        <v>60</v>
      </c>
      <c r="C22" s="59" t="s">
        <v>74</v>
      </c>
      <c r="D22" s="60">
        <v>43658</v>
      </c>
      <c r="E22" s="59">
        <v>10</v>
      </c>
      <c r="F22" s="59">
        <v>110</v>
      </c>
      <c r="G22" s="59">
        <v>10</v>
      </c>
      <c r="H22" s="59">
        <v>10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</row>
    <row r="23" spans="2:25">
      <c r="B23" s="59" t="s">
        <v>62</v>
      </c>
      <c r="C23" s="59" t="s">
        <v>74</v>
      </c>
      <c r="D23" s="60">
        <v>43658</v>
      </c>
      <c r="E23" s="59">
        <v>25</v>
      </c>
      <c r="F23" s="59">
        <v>116</v>
      </c>
      <c r="G23" s="59">
        <v>10</v>
      </c>
      <c r="H23" s="59">
        <v>10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</row>
    <row r="24" spans="2:25">
      <c r="B24" s="59" t="s">
        <v>60</v>
      </c>
      <c r="C24" s="59" t="s">
        <v>37</v>
      </c>
      <c r="D24" s="60">
        <v>43658</v>
      </c>
      <c r="E24" s="59">
        <v>3590</v>
      </c>
      <c r="F24" s="59">
        <v>53</v>
      </c>
      <c r="G24" s="59">
        <v>10</v>
      </c>
      <c r="H24" s="59"/>
      <c r="I24" s="59">
        <v>2</v>
      </c>
      <c r="J24" s="59">
        <v>4</v>
      </c>
      <c r="K24" s="59"/>
      <c r="L24" s="59">
        <v>2</v>
      </c>
      <c r="M24" s="59"/>
      <c r="N24" s="59">
        <v>2</v>
      </c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</row>
    <row r="25" spans="2:25">
      <c r="B25" s="59" t="s">
        <v>62</v>
      </c>
      <c r="C25" s="59" t="s">
        <v>37</v>
      </c>
      <c r="D25" s="60">
        <v>43658</v>
      </c>
      <c r="E25" s="59">
        <v>6198</v>
      </c>
      <c r="F25" s="59">
        <v>58</v>
      </c>
      <c r="G25" s="59">
        <v>10</v>
      </c>
      <c r="H25" s="59"/>
      <c r="I25" s="59"/>
      <c r="J25" s="59">
        <v>2</v>
      </c>
      <c r="K25" s="59">
        <v>1</v>
      </c>
      <c r="L25" s="59">
        <v>2</v>
      </c>
      <c r="M25" s="59">
        <v>1</v>
      </c>
      <c r="N25" s="59">
        <v>1</v>
      </c>
      <c r="O25" s="59"/>
      <c r="P25" s="59">
        <v>3</v>
      </c>
      <c r="Q25" s="59"/>
      <c r="R25" s="59"/>
      <c r="S25" s="59"/>
      <c r="T25" s="59"/>
      <c r="U25" s="59"/>
      <c r="V25" s="59"/>
      <c r="W25" s="59"/>
      <c r="X25" s="59"/>
      <c r="Y25" s="59"/>
    </row>
    <row r="26" spans="2:25">
      <c r="B26" s="59" t="s">
        <v>60</v>
      </c>
      <c r="C26" s="59" t="s">
        <v>72</v>
      </c>
      <c r="D26" s="60">
        <v>43658</v>
      </c>
      <c r="E26" s="59">
        <v>1180</v>
      </c>
      <c r="F26" s="59">
        <v>85</v>
      </c>
      <c r="G26" s="59">
        <v>10</v>
      </c>
      <c r="H26" s="59">
        <v>9</v>
      </c>
      <c r="I26" s="59"/>
      <c r="J26" s="59"/>
      <c r="K26" s="59">
        <v>1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2:25">
      <c r="B27" s="59" t="s">
        <v>62</v>
      </c>
      <c r="C27" s="59" t="s">
        <v>72</v>
      </c>
      <c r="D27" s="60">
        <v>43658</v>
      </c>
      <c r="E27" s="59">
        <v>5143</v>
      </c>
      <c r="F27" s="59">
        <v>63</v>
      </c>
      <c r="G27" s="59">
        <v>10</v>
      </c>
      <c r="H27" s="59">
        <v>2</v>
      </c>
      <c r="I27" s="59"/>
      <c r="J27" s="59">
        <v>1</v>
      </c>
      <c r="K27" s="59">
        <v>2</v>
      </c>
      <c r="L27" s="59"/>
      <c r="M27" s="59">
        <v>1</v>
      </c>
      <c r="N27" s="59">
        <v>1</v>
      </c>
      <c r="O27" s="59">
        <v>2</v>
      </c>
      <c r="P27" s="59">
        <v>1</v>
      </c>
      <c r="Q27" s="59"/>
      <c r="R27" s="59"/>
      <c r="S27" s="59"/>
      <c r="T27" s="59"/>
      <c r="U27" s="59"/>
      <c r="V27" s="59"/>
      <c r="W27" s="59"/>
      <c r="X27" s="59"/>
      <c r="Y27" s="59"/>
    </row>
    <row r="28" spans="2:25">
      <c r="B28" s="59" t="s">
        <v>60</v>
      </c>
      <c r="C28" s="59" t="s">
        <v>76</v>
      </c>
      <c r="D28" s="60">
        <v>43658</v>
      </c>
      <c r="E28" s="61">
        <v>7.8</v>
      </c>
      <c r="F28" s="64">
        <v>10.112956894187398</v>
      </c>
      <c r="G28" s="59">
        <v>10</v>
      </c>
      <c r="H28" s="59" t="s">
        <v>39</v>
      </c>
      <c r="I28" s="59" t="s">
        <v>39</v>
      </c>
      <c r="J28" s="59" t="s">
        <v>39</v>
      </c>
      <c r="K28" s="59" t="s">
        <v>39</v>
      </c>
      <c r="L28" s="59" t="s">
        <v>39</v>
      </c>
      <c r="M28" s="59" t="s">
        <v>39</v>
      </c>
      <c r="N28" s="59" t="s">
        <v>39</v>
      </c>
      <c r="O28" s="59">
        <v>4</v>
      </c>
      <c r="P28" s="59">
        <v>4</v>
      </c>
      <c r="Q28" s="59">
        <v>2</v>
      </c>
      <c r="R28" s="59" t="s">
        <v>39</v>
      </c>
      <c r="S28" s="59" t="s">
        <v>39</v>
      </c>
      <c r="T28" s="59" t="s">
        <v>39</v>
      </c>
      <c r="U28" s="59"/>
      <c r="V28" s="59"/>
      <c r="W28" s="59"/>
      <c r="X28" s="59"/>
      <c r="Y28" s="59"/>
    </row>
    <row r="29" spans="2:25">
      <c r="B29" s="59" t="s">
        <v>62</v>
      </c>
      <c r="C29" s="59" t="s">
        <v>76</v>
      </c>
      <c r="D29" s="60">
        <v>43658</v>
      </c>
      <c r="E29" s="61">
        <v>7</v>
      </c>
      <c r="F29" s="64">
        <v>15.058465048420855</v>
      </c>
      <c r="G29" s="59">
        <v>10</v>
      </c>
      <c r="H29" s="59" t="s">
        <v>39</v>
      </c>
      <c r="I29" s="59" t="s">
        <v>39</v>
      </c>
      <c r="J29" s="59" t="s">
        <v>39</v>
      </c>
      <c r="K29" s="59" t="s">
        <v>39</v>
      </c>
      <c r="L29" s="59" t="s">
        <v>39</v>
      </c>
      <c r="M29" s="59">
        <v>1</v>
      </c>
      <c r="N29" s="59">
        <v>2</v>
      </c>
      <c r="O29" s="59">
        <v>3</v>
      </c>
      <c r="P29" s="59">
        <v>4</v>
      </c>
      <c r="Q29" s="59" t="s">
        <v>39</v>
      </c>
      <c r="R29" s="59" t="s">
        <v>39</v>
      </c>
      <c r="S29" s="59" t="s">
        <v>39</v>
      </c>
      <c r="T29" s="59" t="s">
        <v>39</v>
      </c>
      <c r="U29" s="59"/>
      <c r="V29" s="59"/>
      <c r="W29" s="59"/>
      <c r="X29" s="59"/>
      <c r="Y29" s="59"/>
    </row>
    <row r="30" spans="2:25">
      <c r="B30" s="59" t="s">
        <v>60</v>
      </c>
      <c r="C30" s="59" t="s">
        <v>75</v>
      </c>
      <c r="D30" s="60">
        <v>43658</v>
      </c>
      <c r="E30" s="61">
        <v>0</v>
      </c>
      <c r="F30" s="64">
        <v>0</v>
      </c>
      <c r="G30" s="59">
        <v>10</v>
      </c>
      <c r="H30" s="59">
        <v>10</v>
      </c>
      <c r="I30" s="59" t="s">
        <v>39</v>
      </c>
      <c r="J30" s="59" t="s">
        <v>39</v>
      </c>
      <c r="K30" s="59" t="s">
        <v>39</v>
      </c>
      <c r="L30" s="59" t="s">
        <v>39</v>
      </c>
      <c r="M30" s="59" t="s">
        <v>39</v>
      </c>
      <c r="N30" s="59" t="s">
        <v>39</v>
      </c>
      <c r="O30" s="59" t="s">
        <v>39</v>
      </c>
      <c r="P30" s="59" t="s">
        <v>39</v>
      </c>
      <c r="Q30" s="59" t="s">
        <v>39</v>
      </c>
      <c r="R30" s="59" t="s">
        <v>39</v>
      </c>
      <c r="S30" s="59" t="s">
        <v>39</v>
      </c>
      <c r="T30" s="59" t="s">
        <v>39</v>
      </c>
      <c r="U30" s="59"/>
      <c r="V30" s="59"/>
      <c r="W30" s="59"/>
      <c r="X30" s="59"/>
      <c r="Y30" s="59"/>
    </row>
    <row r="31" spans="2:25">
      <c r="B31" s="59" t="s">
        <v>62</v>
      </c>
      <c r="C31" s="59" t="s">
        <v>75</v>
      </c>
      <c r="D31" s="60">
        <v>43658</v>
      </c>
      <c r="E31" s="61">
        <v>0</v>
      </c>
      <c r="F31" s="64">
        <v>0</v>
      </c>
      <c r="G31" s="59">
        <v>10</v>
      </c>
      <c r="H31" s="59">
        <v>10</v>
      </c>
      <c r="I31" s="59" t="s">
        <v>39</v>
      </c>
      <c r="J31" s="59" t="s">
        <v>39</v>
      </c>
      <c r="K31" s="59" t="s">
        <v>39</v>
      </c>
      <c r="L31" s="59" t="s">
        <v>39</v>
      </c>
      <c r="M31" s="59" t="s">
        <v>39</v>
      </c>
      <c r="N31" s="59" t="s">
        <v>39</v>
      </c>
      <c r="O31" s="59" t="s">
        <v>39</v>
      </c>
      <c r="P31" s="59" t="s">
        <v>39</v>
      </c>
      <c r="Q31" s="59" t="s">
        <v>39</v>
      </c>
      <c r="R31" s="59" t="s">
        <v>39</v>
      </c>
      <c r="S31" s="59" t="s">
        <v>39</v>
      </c>
      <c r="T31" s="59" t="s">
        <v>39</v>
      </c>
      <c r="U31" s="59"/>
      <c r="V31" s="59"/>
      <c r="W31" s="59"/>
      <c r="X31" s="59"/>
      <c r="Y31" s="59"/>
    </row>
    <row r="32" spans="2:25">
      <c r="B32" s="59" t="s">
        <v>60</v>
      </c>
      <c r="C32" s="59" t="s">
        <v>71</v>
      </c>
      <c r="D32" s="60">
        <v>43658</v>
      </c>
      <c r="E32" s="59">
        <v>11614</v>
      </c>
      <c r="F32" s="59">
        <v>3</v>
      </c>
      <c r="G32" s="59">
        <v>10</v>
      </c>
      <c r="H32" s="59"/>
      <c r="I32" s="59"/>
      <c r="J32" s="59"/>
      <c r="K32" s="59"/>
      <c r="L32" s="59"/>
      <c r="M32" s="59"/>
      <c r="N32" s="59"/>
      <c r="O32" s="59"/>
      <c r="P32" s="59"/>
      <c r="Q32" s="59">
        <v>8</v>
      </c>
      <c r="R32" s="59">
        <v>2</v>
      </c>
      <c r="S32" s="59"/>
      <c r="T32" s="59"/>
      <c r="U32" s="59"/>
      <c r="V32" s="59"/>
      <c r="W32" s="59"/>
      <c r="X32" s="59"/>
      <c r="Y32" s="59"/>
    </row>
    <row r="33" spans="2:25">
      <c r="B33" s="59" t="s">
        <v>62</v>
      </c>
      <c r="C33" s="59" t="s">
        <v>71</v>
      </c>
      <c r="D33" s="60">
        <v>43658</v>
      </c>
      <c r="E33" s="59">
        <v>11783</v>
      </c>
      <c r="F33" s="59">
        <v>5</v>
      </c>
      <c r="G33" s="59">
        <v>10</v>
      </c>
      <c r="H33" s="59"/>
      <c r="I33" s="59"/>
      <c r="J33" s="59"/>
      <c r="K33" s="59"/>
      <c r="L33" s="59"/>
      <c r="M33" s="59"/>
      <c r="N33" s="59"/>
      <c r="O33" s="59"/>
      <c r="P33" s="59"/>
      <c r="Q33" s="59">
        <v>6</v>
      </c>
      <c r="R33" s="59">
        <v>4</v>
      </c>
      <c r="S33" s="59"/>
      <c r="T33" s="59"/>
      <c r="U33" s="59"/>
      <c r="V33" s="59"/>
      <c r="W33" s="59"/>
      <c r="X33" s="59"/>
      <c r="Y33" s="59"/>
    </row>
    <row r="34" spans="2:25">
      <c r="B34" s="59" t="s">
        <v>60</v>
      </c>
      <c r="C34" s="59" t="s">
        <v>73</v>
      </c>
      <c r="D34" s="60">
        <v>43658</v>
      </c>
      <c r="E34" s="59">
        <v>28</v>
      </c>
      <c r="F34" s="59">
        <v>125</v>
      </c>
      <c r="G34" s="59">
        <v>10</v>
      </c>
      <c r="H34" s="59">
        <v>10</v>
      </c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</row>
    <row r="35" spans="2:25">
      <c r="B35" s="59" t="s">
        <v>62</v>
      </c>
      <c r="C35" s="59" t="s">
        <v>73</v>
      </c>
      <c r="D35" s="60">
        <v>43658</v>
      </c>
      <c r="E35" s="59">
        <v>17</v>
      </c>
      <c r="F35" s="59">
        <v>153</v>
      </c>
      <c r="G35" s="59">
        <v>10</v>
      </c>
      <c r="H35" s="59">
        <v>10</v>
      </c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</row>
    <row r="36" spans="2:25">
      <c r="B36" s="59" t="s">
        <v>65</v>
      </c>
      <c r="C36" s="59" t="s">
        <v>94</v>
      </c>
      <c r="D36" s="60">
        <v>43658</v>
      </c>
      <c r="E36" s="59">
        <v>10</v>
      </c>
      <c r="F36" s="59">
        <v>160</v>
      </c>
      <c r="G36" s="59">
        <v>10</v>
      </c>
      <c r="H36" s="59">
        <v>10</v>
      </c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</row>
    <row r="37" spans="2:25">
      <c r="B37" s="59" t="s">
        <v>62</v>
      </c>
      <c r="C37" s="59" t="s">
        <v>94</v>
      </c>
      <c r="D37" s="60">
        <v>43658</v>
      </c>
      <c r="E37" s="59">
        <v>3</v>
      </c>
      <c r="F37" s="59">
        <v>167</v>
      </c>
      <c r="G37" s="59">
        <v>10</v>
      </c>
      <c r="H37" s="59">
        <v>10</v>
      </c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</row>
    <row r="38" spans="2:25">
      <c r="B38" s="59" t="s">
        <v>67</v>
      </c>
      <c r="C38" s="59" t="s">
        <v>94</v>
      </c>
      <c r="D38" s="60">
        <v>43658</v>
      </c>
      <c r="E38" s="59">
        <v>7</v>
      </c>
      <c r="F38" s="59">
        <v>157</v>
      </c>
      <c r="G38" s="59">
        <v>10</v>
      </c>
      <c r="H38" s="59">
        <v>10</v>
      </c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</row>
    <row r="39" spans="2:25">
      <c r="B39" s="59" t="s">
        <v>68</v>
      </c>
      <c r="C39" s="59" t="s">
        <v>94</v>
      </c>
      <c r="D39" s="60">
        <v>43658</v>
      </c>
      <c r="E39" s="59">
        <v>13</v>
      </c>
      <c r="F39" s="59">
        <v>169</v>
      </c>
      <c r="G39" s="59">
        <v>10</v>
      </c>
      <c r="H39" s="59">
        <v>10</v>
      </c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</row>
    <row r="40" spans="2:25">
      <c r="B40" s="59" t="s">
        <v>69</v>
      </c>
      <c r="C40" s="59" t="s">
        <v>94</v>
      </c>
      <c r="D40" s="60">
        <v>43658</v>
      </c>
      <c r="E40" s="59">
        <v>9</v>
      </c>
      <c r="F40" s="59">
        <v>189</v>
      </c>
      <c r="G40" s="59">
        <v>10</v>
      </c>
      <c r="H40" s="59">
        <v>10</v>
      </c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</row>
    <row r="41" spans="2:25">
      <c r="B41" s="59" t="s">
        <v>70</v>
      </c>
      <c r="C41" s="59" t="s">
        <v>94</v>
      </c>
      <c r="D41" s="60">
        <v>43658</v>
      </c>
      <c r="E41" s="59">
        <v>7</v>
      </c>
      <c r="F41" s="59">
        <v>214</v>
      </c>
      <c r="G41" s="59">
        <v>10</v>
      </c>
      <c r="H41" s="59">
        <v>10</v>
      </c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</row>
    <row r="43" spans="2:25">
      <c r="B43" s="74" t="s">
        <v>41</v>
      </c>
    </row>
    <row r="44" spans="2:25">
      <c r="B44" s="75" t="s">
        <v>95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2"/>
    </row>
    <row r="45" spans="2:25">
      <c r="B45" s="71" t="s">
        <v>96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69"/>
    </row>
    <row r="46" spans="2:25">
      <c r="B46" s="71" t="s">
        <v>97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69"/>
    </row>
    <row r="47" spans="2:25">
      <c r="B47" s="71" t="s">
        <v>98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69"/>
    </row>
    <row r="48" spans="2:25">
      <c r="B48" s="68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6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3" type="noConversion"/>
  <conditionalFormatting sqref="B11:Y11 B16:Y17">
    <cfRule type="colorScale" priority="4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6:D17">
    <cfRule type="colorScale" priority="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7">
    <cfRule type="colorScale" priority="42">
      <colorScale>
        <cfvo type="min" val="0"/>
        <cfvo type="percentile" val="50"/>
        <cfvo type="max" val="0"/>
        <color rgb="FF5A8AC6"/>
        <color rgb="FFFFEB84"/>
        <color rgb="FFF8696B"/>
      </colorScale>
    </cfRule>
    <cfRule type="colorScale" priority="43">
      <colorScale>
        <cfvo type="min" val="0"/>
        <cfvo type="max" val="0"/>
        <color rgb="FF63BE7B"/>
        <color rgb="FFFFEF9C"/>
      </colorScale>
    </cfRule>
  </conditionalFormatting>
  <conditionalFormatting sqref="B16:Y17">
    <cfRule type="colorScale" priority="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21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B15">
    <cfRule type="colorScale" priority="3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4:B15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3">
    <cfRule type="colorScale" priority="3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2:B13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9:B20">
    <cfRule type="colorScale" priority="3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9:B20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3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8:B19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3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20:B21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4:Y17 B14:C17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 G18:G21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Y21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  <cfRule type="colorScale" priority="20">
      <colorScale>
        <cfvo type="min" val="0"/>
        <cfvo type="max" val="0"/>
        <color rgb="FF63BE7B"/>
        <color rgb="FFFFEF9C"/>
      </colorScale>
    </cfRule>
  </conditionalFormatting>
  <conditionalFormatting sqref="B12:Y21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5">
    <cfRule type="colorScale" priority="14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5">
    <cfRule type="colorScale" priority="15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37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37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37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6:D37 C38:C41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8:D41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8:D41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8:D41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8:D41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D37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6:Y41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9"/>
  <sheetViews>
    <sheetView tabSelected="1" zoomScaleNormal="100" workbookViewId="0">
      <selection activeCell="F14" sqref="F14"/>
    </sheetView>
  </sheetViews>
  <sheetFormatPr defaultRowHeight="16.5"/>
  <cols>
    <col min="1" max="1" width="1.375" style="1" customWidth="1"/>
    <col min="2" max="2" width="11.125" style="1" customWidth="1"/>
    <col min="3" max="3" width="9" style="1" customWidth="1"/>
    <col min="4" max="4" width="9.25" style="1" customWidth="1"/>
    <col min="5" max="5" width="8.25" style="1" customWidth="1"/>
    <col min="6" max="6" width="7.5" style="1" customWidth="1"/>
    <col min="7" max="7" width="5.625" style="1" customWidth="1"/>
    <col min="8" max="8" width="3.25" style="1" customWidth="1"/>
    <col min="9" max="25" width="3" style="1" customWidth="1"/>
  </cols>
  <sheetData>
    <row r="1" spans="1:25" ht="20.25">
      <c r="B1" s="2" t="s">
        <v>99</v>
      </c>
      <c r="C1" s="3"/>
      <c r="E1" s="4" t="s">
        <v>1</v>
      </c>
      <c r="G1" s="86"/>
      <c r="H1" s="86"/>
      <c r="I1" s="86"/>
      <c r="O1" s="5"/>
      <c r="Q1" s="5"/>
      <c r="T1" s="85" t="s">
        <v>100</v>
      </c>
    </row>
    <row r="2" spans="1:25" ht="20.25">
      <c r="B2" s="87" t="s">
        <v>101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5">
      <c r="B3" s="88" t="s">
        <v>102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1:25" ht="17.25" thickBot="1">
      <c r="A4" s="7"/>
      <c r="B4" s="8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103</v>
      </c>
      <c r="C5" s="12" t="s">
        <v>7</v>
      </c>
      <c r="D5" s="13"/>
      <c r="E5" s="14" t="s">
        <v>104</v>
      </c>
      <c r="F5" s="15"/>
      <c r="G5" s="89" t="s">
        <v>9</v>
      </c>
      <c r="H5" s="89"/>
      <c r="I5" s="16"/>
      <c r="J5" s="90">
        <v>43686</v>
      </c>
      <c r="K5" s="90"/>
      <c r="L5" s="90"/>
      <c r="M5" s="90"/>
      <c r="N5" s="90"/>
      <c r="O5" s="16"/>
      <c r="P5" s="17" t="s">
        <v>105</v>
      </c>
      <c r="Q5" s="18"/>
      <c r="R5" s="19"/>
      <c r="S5" s="14"/>
      <c r="T5" s="14"/>
      <c r="U5" s="91">
        <v>43690</v>
      </c>
      <c r="V5" s="92"/>
      <c r="W5" s="92"/>
      <c r="X5" s="92"/>
      <c r="Y5" s="20"/>
    </row>
    <row r="6" spans="1:25">
      <c r="A6" s="7"/>
      <c r="B6" s="21" t="s">
        <v>106</v>
      </c>
      <c r="C6" s="22" t="s">
        <v>107</v>
      </c>
      <c r="D6" s="23"/>
      <c r="E6" s="24" t="s">
        <v>108</v>
      </c>
      <c r="F6" s="25"/>
      <c r="G6" s="93" t="s">
        <v>109</v>
      </c>
      <c r="H6" s="93"/>
      <c r="I6" s="26"/>
      <c r="J6" s="94">
        <v>43595</v>
      </c>
      <c r="K6" s="94"/>
      <c r="L6" s="94"/>
      <c r="M6" s="94"/>
      <c r="N6" s="94"/>
      <c r="O6" s="26"/>
      <c r="P6" s="27" t="s">
        <v>110</v>
      </c>
      <c r="Q6" s="28"/>
      <c r="R6" s="28"/>
      <c r="S6" s="26"/>
      <c r="T6" s="28"/>
      <c r="U6" s="95"/>
      <c r="V6" s="95"/>
      <c r="W6" s="95"/>
      <c r="X6" s="95"/>
      <c r="Y6" s="29" t="s">
        <v>111</v>
      </c>
    </row>
    <row r="7" spans="1:25">
      <c r="A7" s="30"/>
      <c r="B7" s="31" t="s">
        <v>112</v>
      </c>
      <c r="C7" s="22" t="s">
        <v>113</v>
      </c>
      <c r="D7" s="23"/>
      <c r="E7" s="32"/>
      <c r="F7" s="33"/>
      <c r="G7" s="93" t="s">
        <v>114</v>
      </c>
      <c r="H7" s="93"/>
      <c r="I7" s="26"/>
      <c r="J7" s="96"/>
      <c r="K7" s="96"/>
      <c r="L7" s="96"/>
      <c r="M7" s="96"/>
      <c r="N7" s="96"/>
      <c r="O7" s="26"/>
      <c r="P7" s="27" t="s">
        <v>115</v>
      </c>
      <c r="Q7" s="32"/>
      <c r="R7" s="32"/>
      <c r="S7" s="32"/>
      <c r="T7" s="32"/>
      <c r="U7" s="95"/>
      <c r="V7" s="95"/>
      <c r="W7" s="95"/>
      <c r="X7" s="95"/>
      <c r="Y7" s="34"/>
    </row>
    <row r="8" spans="1:25" ht="17.25" thickBot="1">
      <c r="A8" s="30"/>
      <c r="B8" s="35" t="s">
        <v>116</v>
      </c>
      <c r="C8" s="36" t="s">
        <v>117</v>
      </c>
      <c r="D8" s="37"/>
      <c r="E8" s="38" t="s">
        <v>118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119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둔포농장</v>
      </c>
      <c r="C10" s="51" t="s">
        <v>120</v>
      </c>
      <c r="D10" s="52">
        <f>ROUNDDOWN((J5-J6+1)/7,0)</f>
        <v>13</v>
      </c>
      <c r="E10" s="53" t="s">
        <v>121</v>
      </c>
      <c r="F10" s="54">
        <f>(J5-J6+1)-(D10*7)</f>
        <v>1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122</v>
      </c>
      <c r="C12" s="59" t="s">
        <v>123</v>
      </c>
      <c r="D12" s="60">
        <v>43686</v>
      </c>
      <c r="E12" s="59">
        <v>76</v>
      </c>
      <c r="F12" s="59">
        <v>228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124</v>
      </c>
      <c r="C13" s="59" t="s">
        <v>123</v>
      </c>
      <c r="D13" s="60">
        <v>43686</v>
      </c>
      <c r="E13" s="59">
        <v>673</v>
      </c>
      <c r="F13" s="59">
        <v>113</v>
      </c>
      <c r="G13" s="59">
        <v>10</v>
      </c>
      <c r="H13" s="59">
        <v>7</v>
      </c>
      <c r="I13" s="59">
        <v>2</v>
      </c>
      <c r="J13" s="59"/>
      <c r="K13" s="59">
        <v>1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122</v>
      </c>
      <c r="C14" s="59" t="s">
        <v>126</v>
      </c>
      <c r="D14" s="60">
        <v>43686</v>
      </c>
      <c r="E14" s="59">
        <v>12</v>
      </c>
      <c r="F14" s="59">
        <v>67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124</v>
      </c>
      <c r="C15" s="59" t="s">
        <v>126</v>
      </c>
      <c r="D15" s="60">
        <v>43686</v>
      </c>
      <c r="E15" s="59">
        <v>23</v>
      </c>
      <c r="F15" s="59">
        <v>187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122</v>
      </c>
      <c r="C16" s="59" t="s">
        <v>37</v>
      </c>
      <c r="D16" s="60">
        <v>43686</v>
      </c>
      <c r="E16" s="59">
        <v>5924</v>
      </c>
      <c r="F16" s="59">
        <v>81</v>
      </c>
      <c r="G16" s="59">
        <v>10</v>
      </c>
      <c r="H16" s="59"/>
      <c r="I16" s="59"/>
      <c r="J16" s="59"/>
      <c r="K16" s="59">
        <v>4</v>
      </c>
      <c r="L16" s="59">
        <v>3</v>
      </c>
      <c r="M16" s="59">
        <v>1</v>
      </c>
      <c r="N16" s="59">
        <v>1</v>
      </c>
      <c r="O16" s="59"/>
      <c r="P16" s="59"/>
      <c r="Q16" s="59"/>
      <c r="R16" s="59"/>
      <c r="S16" s="59">
        <v>1</v>
      </c>
      <c r="T16" s="59"/>
      <c r="U16" s="59"/>
      <c r="V16" s="59"/>
      <c r="W16" s="59"/>
      <c r="X16" s="59"/>
      <c r="Y16" s="59"/>
    </row>
    <row r="17" spans="2:25">
      <c r="B17" s="59" t="s">
        <v>124</v>
      </c>
      <c r="C17" s="59" t="s">
        <v>37</v>
      </c>
      <c r="D17" s="60">
        <v>43686</v>
      </c>
      <c r="E17" s="59">
        <v>5012</v>
      </c>
      <c r="F17" s="59">
        <v>38</v>
      </c>
      <c r="G17" s="59">
        <v>10</v>
      </c>
      <c r="H17" s="59"/>
      <c r="I17" s="59"/>
      <c r="J17" s="59">
        <v>1</v>
      </c>
      <c r="K17" s="59">
        <v>3</v>
      </c>
      <c r="L17" s="59">
        <v>1</v>
      </c>
      <c r="M17" s="59">
        <v>1</v>
      </c>
      <c r="N17" s="59">
        <v>4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122</v>
      </c>
      <c r="C18" s="59" t="s">
        <v>125</v>
      </c>
      <c r="D18" s="60">
        <v>43686</v>
      </c>
      <c r="E18" s="59">
        <v>6585</v>
      </c>
      <c r="F18" s="59">
        <v>31</v>
      </c>
      <c r="G18" s="59">
        <v>10</v>
      </c>
      <c r="H18" s="59"/>
      <c r="I18" s="59"/>
      <c r="J18" s="59"/>
      <c r="K18" s="59"/>
      <c r="L18" s="59">
        <v>3</v>
      </c>
      <c r="M18" s="59">
        <v>1</v>
      </c>
      <c r="N18" s="59">
        <v>3</v>
      </c>
      <c r="O18" s="59"/>
      <c r="P18" s="59">
        <v>3</v>
      </c>
      <c r="Q18" s="59"/>
      <c r="R18" s="59"/>
      <c r="S18" s="59"/>
      <c r="T18" s="59"/>
      <c r="U18" s="59"/>
      <c r="V18" s="59"/>
      <c r="W18" s="59"/>
      <c r="X18" s="59"/>
      <c r="Y18" s="59"/>
    </row>
    <row r="19" spans="2:25">
      <c r="B19" s="59" t="s">
        <v>124</v>
      </c>
      <c r="C19" s="59" t="s">
        <v>125</v>
      </c>
      <c r="D19" s="60">
        <v>43686</v>
      </c>
      <c r="E19" s="59">
        <v>4606</v>
      </c>
      <c r="F19" s="59">
        <v>43</v>
      </c>
      <c r="G19" s="59">
        <v>10</v>
      </c>
      <c r="H19" s="59"/>
      <c r="I19" s="59"/>
      <c r="J19" s="59">
        <v>2</v>
      </c>
      <c r="K19" s="59">
        <v>3</v>
      </c>
      <c r="L19" s="59">
        <v>2</v>
      </c>
      <c r="M19" s="59"/>
      <c r="N19" s="59">
        <v>2</v>
      </c>
      <c r="O19" s="59"/>
      <c r="P19" s="59">
        <v>1</v>
      </c>
      <c r="Q19" s="59"/>
      <c r="R19" s="59"/>
      <c r="S19" s="59"/>
      <c r="T19" s="59"/>
      <c r="U19" s="59"/>
      <c r="V19" s="59"/>
      <c r="W19" s="59"/>
      <c r="X19" s="59"/>
      <c r="Y19" s="59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8:Y19 B11:Y11">
    <cfRule type="colorScale" priority="2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8:D19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  <cfRule type="colorScale" priority="22">
      <colorScale>
        <cfvo type="min" val="0"/>
        <cfvo type="max" val="0"/>
        <color rgb="FF63BE7B"/>
        <color rgb="FFFFEF9C"/>
      </colorScale>
    </cfRule>
  </conditionalFormatting>
  <conditionalFormatting sqref="B18:Y19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B17">
    <cfRule type="colorScale" priority="1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6:B17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3">
    <cfRule type="colorScale" priority="1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2:B13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B15">
    <cfRule type="colorScale" priority="1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4:B15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6:Y19 B16:C19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5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D15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9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9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9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5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5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5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9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  <cfRule type="colorScale" priority="2">
      <colorScale>
        <cfvo type="min" val="0"/>
        <cfvo type="max" val="0"/>
        <color rgb="FF63BE7B"/>
        <color rgb="FFFFEF9C"/>
      </colorScale>
    </cfRule>
  </conditionalFormatting>
  <conditionalFormatting sqref="D16:D19 D12:D13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4:G15 B12:Y13 B16:Y19">
    <cfRule type="colorScale" priority="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14"/>
  <sheetViews>
    <sheetView topLeftCell="A11" zoomScale="70" zoomScaleNormal="70" workbookViewId="0">
      <selection activeCell="AH38" sqref="AH38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97" t="s">
        <v>77</v>
      </c>
      <c r="C1" s="98"/>
      <c r="D1" s="98"/>
      <c r="E1" s="99"/>
      <c r="F1" s="97" t="s">
        <v>78</v>
      </c>
      <c r="G1" s="98"/>
      <c r="H1" s="98"/>
      <c r="I1" s="99"/>
      <c r="J1" s="97" t="s">
        <v>79</v>
      </c>
      <c r="K1" s="98"/>
      <c r="L1" s="98"/>
      <c r="M1" s="99"/>
      <c r="N1" s="97" t="s">
        <v>80</v>
      </c>
      <c r="O1" s="98"/>
      <c r="P1" s="98"/>
      <c r="Q1" s="99"/>
      <c r="R1" s="97" t="s">
        <v>81</v>
      </c>
      <c r="S1" s="98"/>
      <c r="T1" s="98"/>
      <c r="U1" s="99"/>
      <c r="V1" s="97" t="s">
        <v>82</v>
      </c>
      <c r="W1" s="98"/>
      <c r="X1" s="98"/>
      <c r="Y1" s="99"/>
      <c r="Z1" s="97" t="s">
        <v>83</v>
      </c>
      <c r="AA1" s="98"/>
      <c r="AB1" s="98"/>
      <c r="AC1" s="99"/>
    </row>
    <row r="2" spans="1:29">
      <c r="B2" s="76" t="s">
        <v>84</v>
      </c>
      <c r="C2" s="77"/>
      <c r="D2" s="77"/>
      <c r="E2" s="78" t="s">
        <v>85</v>
      </c>
      <c r="F2" s="76"/>
      <c r="G2" s="77"/>
      <c r="H2" s="77"/>
      <c r="I2" s="78"/>
      <c r="J2" s="76"/>
      <c r="K2" s="77"/>
      <c r="L2" s="77"/>
      <c r="M2" s="78"/>
      <c r="N2" s="76"/>
      <c r="O2" s="77"/>
      <c r="P2" s="77"/>
      <c r="Q2" s="78"/>
      <c r="R2" s="76"/>
      <c r="S2" s="77"/>
      <c r="T2" s="77"/>
      <c r="U2" s="78"/>
      <c r="V2" s="76"/>
      <c r="W2" s="77"/>
      <c r="X2" s="77"/>
      <c r="Y2" s="78"/>
      <c r="Z2" s="76"/>
      <c r="AA2" s="77"/>
      <c r="AB2" s="77"/>
      <c r="AC2" s="78"/>
    </row>
    <row r="3" spans="1:29">
      <c r="A3" t="s">
        <v>38</v>
      </c>
      <c r="B3" s="79">
        <f ca="1">IFERROR(AVERAGEIF(INDIRECT(B$1&amp;"!$C$12:$C$500"),$A3,INDIRECT(B$1&amp;"!$E$12:$E$500")),NA())</f>
        <v>4</v>
      </c>
      <c r="C3" s="80">
        <f ca="1">IF(SUMIF(INDIRECT(B$1&amp;"!$C$12:$C$500"),$A3,INDIRECT(B$1&amp;"!$G$12:$G$500"))=0,NA(),SUMIF(INDIRECT(B$1&amp;"!$C$12:$C$500"),$A3,INDIRECT(B$1&amp;"!$G$12:$G$500")))</f>
        <v>20</v>
      </c>
      <c r="D3" s="80">
        <f ca="1">SUMIF(INDIRECT(B$1&amp;"!$C$12:$C$500"),$A3,INDIRECT(B$1&amp;"!$h$12:$h$500"))</f>
        <v>1</v>
      </c>
      <c r="E3" s="81">
        <f ca="1">IFERROR((1-D3/C3),NA())</f>
        <v>0.95</v>
      </c>
      <c r="F3" s="79">
        <f ca="1">IFERROR(AVERAGEIF(INDIRECT(F$1&amp;"!$C$12:$C$500"),$A3,INDIRECT(F$1&amp;"!$E$12:$E$500")),NA())</f>
        <v>7.4</v>
      </c>
      <c r="G3" s="80">
        <f ca="1">IF(SUMIF(INDIRECT(F$1&amp;"!$C$12:$C$500"),$A3,INDIRECT(F$1&amp;"!$G$12:$G$500"))=0,NA(),SUMIF(INDIRECT(F$1&amp;"!$C$12:$C$500"),$A3,INDIRECT(F$1&amp;"!$G$12:$G$500")))</f>
        <v>20</v>
      </c>
      <c r="H3" s="80">
        <f ca="1">SUMIF(INDIRECT(F$1&amp;"!$C$12:$C$500"),$A3,INDIRECT(F$1&amp;"!$h$12:$h$500"))</f>
        <v>0</v>
      </c>
      <c r="I3" s="81">
        <f ca="1">IFERROR((1-H3/G3),NA())</f>
        <v>1</v>
      </c>
      <c r="J3" s="79" t="e">
        <f ca="1">IFERROR(AVERAGEIF(INDIRECT(J$1&amp;"!$C$12:$C$500"),$A3,INDIRECT(J$1&amp;"!$E$12:$E$500")),NA())</f>
        <v>#N/A</v>
      </c>
      <c r="K3" s="80" t="e">
        <f ca="1">IF(SUMIF(INDIRECT(J$1&amp;"!$C$12:$C$500"),$A3,INDIRECT(J$1&amp;"!$G$12:$G$500"))=0,NA(),SUMIF(INDIRECT(J$1&amp;"!$C$12:$C$500"),$A3,INDIRECT(J$1&amp;"!$G$12:$G$500")))</f>
        <v>#N/A</v>
      </c>
      <c r="L3" s="80">
        <f ca="1">SUMIF(INDIRECT(J$1&amp;"!$C$12:$C$500"),$A3,INDIRECT(J$1&amp;"!$h$12:$h$500"))</f>
        <v>0</v>
      </c>
      <c r="M3" s="81" t="e">
        <f ca="1">IFERROR((1-L3/K3),NA())</f>
        <v>#N/A</v>
      </c>
      <c r="N3" s="79" t="e">
        <f ca="1">IFERROR(AVERAGEIF(INDIRECT(N$1&amp;"!$C$12:$C$500"),$A3,INDIRECT(N$1&amp;"!$E$12:$E$500")),NA())</f>
        <v>#N/A</v>
      </c>
      <c r="O3" s="80" t="e">
        <f ca="1">IF(SUMIF(INDIRECT(N$1&amp;"!$C$12:$C$500"),$A3,INDIRECT(N$1&amp;"!$G$12:$G$500"))=0,NA(),SUMIF(INDIRECT(N$1&amp;"!$C$12:$C$500"),$A3,INDIRECT(N$1&amp;"!$G$12:$G$500")))</f>
        <v>#REF!</v>
      </c>
      <c r="P3" s="80" t="e">
        <f ca="1">SUMIF(INDIRECT(N$1&amp;"!$C$12:$C$500"),$A3,INDIRECT(N$1&amp;"!$h$12:$h$500"))</f>
        <v>#REF!</v>
      </c>
      <c r="Q3" s="81" t="e">
        <f ca="1">IFERROR((1-P3/O3),NA())</f>
        <v>#N/A</v>
      </c>
      <c r="R3" s="79" t="e">
        <f ca="1">IFERROR(AVERAGEIF(INDIRECT(R$1&amp;"!$C$12:$C$500"),$A3,INDIRECT(R$1&amp;"!$E$12:$E$500")),NA())</f>
        <v>#N/A</v>
      </c>
      <c r="S3" s="80" t="e">
        <f ca="1">IF(SUMIF(INDIRECT(R$1&amp;"!$C$12:$C$500"),$A3,INDIRECT(R$1&amp;"!$G$12:$G$500"))=0,NA(),SUMIF(INDIRECT(R$1&amp;"!$C$12:$C$500"),$A3,INDIRECT(R$1&amp;"!$G$12:$G$500")))</f>
        <v>#REF!</v>
      </c>
      <c r="T3" s="80" t="e">
        <f ca="1">SUMIF(INDIRECT(R$1&amp;"!$C$12:$C$500"),$A3,INDIRECT(R$1&amp;"!$h$12:$h$500"))</f>
        <v>#REF!</v>
      </c>
      <c r="U3" s="81" t="e">
        <f ca="1">IFERROR((1-T3/S3),NA())</f>
        <v>#N/A</v>
      </c>
      <c r="V3" s="79" t="e">
        <f ca="1">IFERROR(AVERAGEIF(INDIRECT(V$1&amp;"!$C$12:$C$500"),$A3,INDIRECT(V$1&amp;"!$E$12:$E$500")),NA())</f>
        <v>#N/A</v>
      </c>
      <c r="W3" s="80" t="e">
        <f ca="1">IF(SUMIF(INDIRECT(V$1&amp;"!$C$12:$C$500"),$A3,INDIRECT(V$1&amp;"!$G$12:$G$500"))=0,NA(),SUMIF(INDIRECT(V$1&amp;"!$C$12:$C$500"),$A3,INDIRECT(V$1&amp;"!$G$12:$G$500")))</f>
        <v>#REF!</v>
      </c>
      <c r="X3" s="80" t="e">
        <f ca="1">SUMIF(INDIRECT(V$1&amp;"!$C$12:$C$500"),$A3,INDIRECT(V$1&amp;"!$h$12:$h$500"))</f>
        <v>#REF!</v>
      </c>
      <c r="Y3" s="81" t="e">
        <f ca="1">IFERROR((1-X3/W3),NA())</f>
        <v>#N/A</v>
      </c>
      <c r="Z3" s="79" t="e">
        <f ca="1">IFERROR(AVERAGEIF(INDIRECT(Z$1&amp;"!$C$12:$C$500"),$A3,INDIRECT(Z$1&amp;"!$E$12:$E$500")),NA())</f>
        <v>#N/A</v>
      </c>
      <c r="AA3" s="80" t="e">
        <f ca="1">IF(SUMIF(INDIRECT(Z$1&amp;"!$C$12:$C$500"),$A3,INDIRECT(Z$1&amp;"!$G$12:$G$500"))=0,NA(),SUMIF(INDIRECT(Z$1&amp;"!$C$12:$C$500"),$A3,INDIRECT(Z$1&amp;"!$G$12:$G$500")))</f>
        <v>#REF!</v>
      </c>
      <c r="AB3" s="80" t="e">
        <f ca="1">SUMIF(INDIRECT(Z$1&amp;"!$C$12:$C$500"),$A3,INDIRECT(Z$1&amp;"!$h$12:$h$500"))</f>
        <v>#REF!</v>
      </c>
      <c r="AC3" s="81" t="e">
        <f ca="1">IFERROR((1-AB3/AA3),NA())</f>
        <v>#N/A</v>
      </c>
    </row>
    <row r="4" spans="1:29">
      <c r="A4" t="s">
        <v>40</v>
      </c>
      <c r="B4" s="79">
        <f t="shared" ref="B4:B14" ca="1" si="0">IFERROR(AVERAGEIF(INDIRECT(B$1&amp;"!$C$12:$C$500"),$A4,INDIRECT(B$1&amp;"!$E$12:$E$500")),NA())</f>
        <v>0.55000000000000004</v>
      </c>
      <c r="C4" s="80">
        <f t="shared" ref="C4:C14" ca="1" si="1">IF(SUMIF(INDIRECT(B$1&amp;"!$C$12:$C$500"),$A4,INDIRECT(B$1&amp;"!$G$12:$G$500"))=0,NA(),SUMIF(INDIRECT(B$1&amp;"!$C$12:$C$500"),$A4,INDIRECT(B$1&amp;"!$G$12:$G$500")))</f>
        <v>20</v>
      </c>
      <c r="D4" s="80">
        <f t="shared" ref="D4:D14" ca="1" si="2">SUMIF(INDIRECT(B$1&amp;"!$C$12:$C$500"),$A4,INDIRECT(B$1&amp;"!$h$12:$h$500"))</f>
        <v>9</v>
      </c>
      <c r="E4" s="81">
        <f t="shared" ref="E4:E14" ca="1" si="3">IFERROR((1-D4/C4),NA())</f>
        <v>0.55000000000000004</v>
      </c>
      <c r="F4" s="79">
        <f t="shared" ref="F4:F14" ca="1" si="4">IFERROR(AVERAGEIF(INDIRECT(F$1&amp;"!$C$12:$C$500"),$A4,INDIRECT(F$1&amp;"!$E$12:$E$500")),NA())</f>
        <v>0</v>
      </c>
      <c r="G4" s="80">
        <f t="shared" ref="G4:G14" ca="1" si="5">IF(SUMIF(INDIRECT(F$1&amp;"!$C$12:$C$500"),$A4,INDIRECT(F$1&amp;"!$G$12:$G$500"))=0,NA(),SUMIF(INDIRECT(F$1&amp;"!$C$12:$C$500"),$A4,INDIRECT(F$1&amp;"!$G$12:$G$500")))</f>
        <v>20</v>
      </c>
      <c r="H4" s="80">
        <f t="shared" ref="H4:H14" ca="1" si="6">SUMIF(INDIRECT(F$1&amp;"!$C$12:$C$500"),$A4,INDIRECT(F$1&amp;"!$h$12:$h$500"))</f>
        <v>20</v>
      </c>
      <c r="I4" s="81">
        <f t="shared" ref="I4:I14" ca="1" si="7">IFERROR((1-H4/G4),NA())</f>
        <v>0</v>
      </c>
      <c r="J4" s="79" t="e">
        <f t="shared" ref="J4:J14" ca="1" si="8">IFERROR(AVERAGEIF(INDIRECT(J$1&amp;"!$C$12:$C$500"),$A4,INDIRECT(J$1&amp;"!$E$12:$E$500")),NA())</f>
        <v>#N/A</v>
      </c>
      <c r="K4" s="80" t="e">
        <f t="shared" ref="K4:K14" ca="1" si="9">IF(SUMIF(INDIRECT(J$1&amp;"!$C$12:$C$500"),$A4,INDIRECT(J$1&amp;"!$G$12:$G$500"))=0,NA(),SUMIF(INDIRECT(J$1&amp;"!$C$12:$C$500"),$A4,INDIRECT(J$1&amp;"!$G$12:$G$500")))</f>
        <v>#N/A</v>
      </c>
      <c r="L4" s="80">
        <f t="shared" ref="L4:L14" ca="1" si="10">SUMIF(INDIRECT(J$1&amp;"!$C$12:$C$500"),$A4,INDIRECT(J$1&amp;"!$h$12:$h$500"))</f>
        <v>0</v>
      </c>
      <c r="M4" s="81" t="e">
        <f t="shared" ref="M4:M14" ca="1" si="11">IFERROR((1-L4/K4),NA())</f>
        <v>#N/A</v>
      </c>
      <c r="N4" s="79" t="e">
        <f t="shared" ref="N4:N14" ca="1" si="12">IFERROR(AVERAGEIF(INDIRECT(N$1&amp;"!$C$12:$C$500"),$A4,INDIRECT(N$1&amp;"!$E$12:$E$500")),NA())</f>
        <v>#N/A</v>
      </c>
      <c r="O4" s="80" t="e">
        <f t="shared" ref="O4:O14" ca="1" si="13">IF(SUMIF(INDIRECT(N$1&amp;"!$C$12:$C$500"),$A4,INDIRECT(N$1&amp;"!$G$12:$G$500"))=0,NA(),SUMIF(INDIRECT(N$1&amp;"!$C$12:$C$500"),$A4,INDIRECT(N$1&amp;"!$G$12:$G$500")))</f>
        <v>#REF!</v>
      </c>
      <c r="P4" s="80" t="e">
        <f t="shared" ref="P4:P14" ca="1" si="14">SUMIF(INDIRECT(N$1&amp;"!$C$12:$C$500"),$A4,INDIRECT(N$1&amp;"!$h$12:$h$500"))</f>
        <v>#REF!</v>
      </c>
      <c r="Q4" s="81" t="e">
        <f t="shared" ref="Q4:Q14" ca="1" si="15">IFERROR((1-P4/O4),NA())</f>
        <v>#N/A</v>
      </c>
      <c r="R4" s="79" t="e">
        <f t="shared" ref="R4:R14" ca="1" si="16">IFERROR(AVERAGEIF(INDIRECT(R$1&amp;"!$C$12:$C$500"),$A4,INDIRECT(R$1&amp;"!$E$12:$E$500")),NA())</f>
        <v>#N/A</v>
      </c>
      <c r="S4" s="80" t="e">
        <f t="shared" ref="S4:S14" ca="1" si="17">IF(SUMIF(INDIRECT(R$1&amp;"!$C$12:$C$500"),$A4,INDIRECT(R$1&amp;"!$G$12:$G$500"))=0,NA(),SUMIF(INDIRECT(R$1&amp;"!$C$12:$C$500"),$A4,INDIRECT(R$1&amp;"!$G$12:$G$500")))</f>
        <v>#REF!</v>
      </c>
      <c r="T4" s="80" t="e">
        <f t="shared" ref="T4:T14" ca="1" si="18">SUMIF(INDIRECT(R$1&amp;"!$C$12:$C$500"),$A4,INDIRECT(R$1&amp;"!$h$12:$h$500"))</f>
        <v>#REF!</v>
      </c>
      <c r="U4" s="81" t="e">
        <f t="shared" ref="U4:U14" ca="1" si="19">IFERROR((1-T4/S4),NA())</f>
        <v>#N/A</v>
      </c>
      <c r="V4" s="79" t="e">
        <f t="shared" ref="V4:V14" ca="1" si="20">IFERROR(AVERAGEIF(INDIRECT(V$1&amp;"!$C$12:$C$500"),$A4,INDIRECT(V$1&amp;"!$E$12:$E$500")),NA())</f>
        <v>#N/A</v>
      </c>
      <c r="W4" s="80" t="e">
        <f t="shared" ref="W4:W14" ca="1" si="21">IF(SUMIF(INDIRECT(V$1&amp;"!$C$12:$C$500"),$A4,INDIRECT(V$1&amp;"!$G$12:$G$500"))=0,NA(),SUMIF(INDIRECT(V$1&amp;"!$C$12:$C$500"),$A4,INDIRECT(V$1&amp;"!$G$12:$G$500")))</f>
        <v>#REF!</v>
      </c>
      <c r="X4" s="80" t="e">
        <f t="shared" ref="X4:X14" ca="1" si="22">SUMIF(INDIRECT(V$1&amp;"!$C$12:$C$500"),$A4,INDIRECT(V$1&amp;"!$h$12:$h$500"))</f>
        <v>#REF!</v>
      </c>
      <c r="Y4" s="81" t="e">
        <f t="shared" ref="Y4:Y14" ca="1" si="23">IFERROR((1-X4/W4),NA())</f>
        <v>#N/A</v>
      </c>
      <c r="Z4" s="79" t="e">
        <f t="shared" ref="Z4:Z14" ca="1" si="24">IFERROR(AVERAGEIF(INDIRECT(Z$1&amp;"!$C$12:$C$500"),$A4,INDIRECT(Z$1&amp;"!$E$12:$E$500")),NA())</f>
        <v>#N/A</v>
      </c>
      <c r="AA4" s="80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80" t="e">
        <f t="shared" ref="AB4:AB14" ca="1" si="26">SUMIF(INDIRECT(Z$1&amp;"!$C$12:$C$500"),$A4,INDIRECT(Z$1&amp;"!$h$12:$h$500"))</f>
        <v>#REF!</v>
      </c>
      <c r="AC4" s="81" t="e">
        <f t="shared" ref="AC4:AC14" ca="1" si="27">IFERROR((1-AB4/AA4),NA())</f>
        <v>#N/A</v>
      </c>
    </row>
    <row r="5" spans="1:29">
      <c r="A5" t="s">
        <v>86</v>
      </c>
      <c r="B5" s="79" t="e">
        <f t="shared" ca="1" si="0"/>
        <v>#N/A</v>
      </c>
      <c r="C5" s="80" t="e">
        <f t="shared" ca="1" si="1"/>
        <v>#N/A</v>
      </c>
      <c r="D5" s="80">
        <f t="shared" ca="1" si="2"/>
        <v>0</v>
      </c>
      <c r="E5" s="81" t="e">
        <f t="shared" ca="1" si="3"/>
        <v>#N/A</v>
      </c>
      <c r="F5" s="79" t="e">
        <f t="shared" ca="1" si="4"/>
        <v>#N/A</v>
      </c>
      <c r="G5" s="80" t="e">
        <f t="shared" ca="1" si="5"/>
        <v>#N/A</v>
      </c>
      <c r="H5" s="80">
        <f t="shared" ca="1" si="6"/>
        <v>0</v>
      </c>
      <c r="I5" s="81" t="e">
        <f t="shared" ca="1" si="7"/>
        <v>#N/A</v>
      </c>
      <c r="J5" s="79" t="e">
        <f t="shared" ca="1" si="8"/>
        <v>#N/A</v>
      </c>
      <c r="K5" s="80" t="e">
        <f t="shared" ca="1" si="9"/>
        <v>#N/A</v>
      </c>
      <c r="L5" s="80">
        <f t="shared" ca="1" si="10"/>
        <v>0</v>
      </c>
      <c r="M5" s="81" t="e">
        <f t="shared" ca="1" si="11"/>
        <v>#N/A</v>
      </c>
      <c r="N5" s="79" t="e">
        <f t="shared" ca="1" si="12"/>
        <v>#N/A</v>
      </c>
      <c r="O5" s="80" t="e">
        <f t="shared" ca="1" si="13"/>
        <v>#REF!</v>
      </c>
      <c r="P5" s="80" t="e">
        <f t="shared" ca="1" si="14"/>
        <v>#REF!</v>
      </c>
      <c r="Q5" s="81" t="e">
        <f t="shared" ca="1" si="15"/>
        <v>#N/A</v>
      </c>
      <c r="R5" s="79" t="e">
        <f t="shared" ca="1" si="16"/>
        <v>#N/A</v>
      </c>
      <c r="S5" s="80" t="e">
        <f t="shared" ca="1" si="17"/>
        <v>#REF!</v>
      </c>
      <c r="T5" s="80" t="e">
        <f t="shared" ca="1" si="18"/>
        <v>#REF!</v>
      </c>
      <c r="U5" s="81" t="e">
        <f t="shared" ca="1" si="19"/>
        <v>#N/A</v>
      </c>
      <c r="V5" s="79" t="e">
        <f t="shared" ca="1" si="20"/>
        <v>#N/A</v>
      </c>
      <c r="W5" s="80" t="e">
        <f t="shared" ca="1" si="21"/>
        <v>#REF!</v>
      </c>
      <c r="X5" s="80" t="e">
        <f t="shared" ca="1" si="22"/>
        <v>#REF!</v>
      </c>
      <c r="Y5" s="81" t="e">
        <f t="shared" ca="1" si="23"/>
        <v>#N/A</v>
      </c>
      <c r="Z5" s="79" t="e">
        <f t="shared" ca="1" si="24"/>
        <v>#N/A</v>
      </c>
      <c r="AA5" s="80" t="e">
        <f t="shared" ca="1" si="25"/>
        <v>#REF!</v>
      </c>
      <c r="AB5" s="80" t="e">
        <f t="shared" ca="1" si="26"/>
        <v>#REF!</v>
      </c>
      <c r="AC5" s="81" t="e">
        <f t="shared" ca="1" si="27"/>
        <v>#N/A</v>
      </c>
    </row>
    <row r="6" spans="1:29">
      <c r="A6" t="s">
        <v>87</v>
      </c>
      <c r="B6" s="79" t="e">
        <f t="shared" ca="1" si="0"/>
        <v>#N/A</v>
      </c>
      <c r="C6" s="80" t="e">
        <f t="shared" ca="1" si="1"/>
        <v>#N/A</v>
      </c>
      <c r="D6" s="80">
        <f t="shared" ca="1" si="2"/>
        <v>0</v>
      </c>
      <c r="E6" s="81" t="e">
        <f t="shared" ca="1" si="3"/>
        <v>#N/A</v>
      </c>
      <c r="F6" s="79">
        <f t="shared" ca="1" si="4"/>
        <v>3161.5</v>
      </c>
      <c r="G6" s="80">
        <f t="shared" ca="1" si="5"/>
        <v>20</v>
      </c>
      <c r="H6" s="80">
        <f t="shared" ca="1" si="6"/>
        <v>11</v>
      </c>
      <c r="I6" s="81">
        <f t="shared" ca="1" si="7"/>
        <v>0.44999999999999996</v>
      </c>
      <c r="J6" s="79" t="e">
        <f t="shared" ca="1" si="8"/>
        <v>#N/A</v>
      </c>
      <c r="K6" s="80" t="e">
        <f t="shared" ca="1" si="9"/>
        <v>#N/A</v>
      </c>
      <c r="L6" s="80">
        <f t="shared" ca="1" si="10"/>
        <v>0</v>
      </c>
      <c r="M6" s="81" t="e">
        <f t="shared" ca="1" si="11"/>
        <v>#N/A</v>
      </c>
      <c r="N6" s="79" t="e">
        <f t="shared" ca="1" si="12"/>
        <v>#N/A</v>
      </c>
      <c r="O6" s="80" t="e">
        <f t="shared" ca="1" si="13"/>
        <v>#REF!</v>
      </c>
      <c r="P6" s="80" t="e">
        <f t="shared" ca="1" si="14"/>
        <v>#REF!</v>
      </c>
      <c r="Q6" s="81" t="e">
        <f t="shared" ca="1" si="15"/>
        <v>#N/A</v>
      </c>
      <c r="R6" s="79" t="e">
        <f t="shared" ca="1" si="16"/>
        <v>#N/A</v>
      </c>
      <c r="S6" s="80" t="e">
        <f t="shared" ca="1" si="17"/>
        <v>#REF!</v>
      </c>
      <c r="T6" s="80" t="e">
        <f t="shared" ca="1" si="18"/>
        <v>#REF!</v>
      </c>
      <c r="U6" s="81" t="e">
        <f t="shared" ca="1" si="19"/>
        <v>#N/A</v>
      </c>
      <c r="V6" s="79" t="e">
        <f t="shared" ca="1" si="20"/>
        <v>#N/A</v>
      </c>
      <c r="W6" s="80" t="e">
        <f t="shared" ca="1" si="21"/>
        <v>#REF!</v>
      </c>
      <c r="X6" s="80" t="e">
        <f t="shared" ca="1" si="22"/>
        <v>#REF!</v>
      </c>
      <c r="Y6" s="81" t="e">
        <f t="shared" ca="1" si="23"/>
        <v>#N/A</v>
      </c>
      <c r="Z6" s="79" t="e">
        <f t="shared" ca="1" si="24"/>
        <v>#N/A</v>
      </c>
      <c r="AA6" s="80" t="e">
        <f t="shared" ca="1" si="25"/>
        <v>#REF!</v>
      </c>
      <c r="AB6" s="80" t="e">
        <f t="shared" ca="1" si="26"/>
        <v>#REF!</v>
      </c>
      <c r="AC6" s="81" t="e">
        <f t="shared" ca="1" si="27"/>
        <v>#N/A</v>
      </c>
    </row>
    <row r="7" spans="1:29">
      <c r="A7" t="s">
        <v>88</v>
      </c>
      <c r="B7" s="79">
        <f t="shared" ca="1" si="0"/>
        <v>2500</v>
      </c>
      <c r="C7" s="80">
        <f t="shared" ca="1" si="1"/>
        <v>20</v>
      </c>
      <c r="D7" s="80">
        <f t="shared" ca="1" si="2"/>
        <v>5</v>
      </c>
      <c r="E7" s="81">
        <f t="shared" ca="1" si="3"/>
        <v>0.75</v>
      </c>
      <c r="F7" s="79">
        <f t="shared" ca="1" si="4"/>
        <v>4894</v>
      </c>
      <c r="G7" s="80">
        <f t="shared" ca="1" si="5"/>
        <v>20</v>
      </c>
      <c r="H7" s="80">
        <f t="shared" ca="1" si="6"/>
        <v>0</v>
      </c>
      <c r="I7" s="81">
        <f t="shared" ca="1" si="7"/>
        <v>1</v>
      </c>
      <c r="J7" s="79">
        <f t="shared" ca="1" si="8"/>
        <v>5468</v>
      </c>
      <c r="K7" s="80">
        <f t="shared" ca="1" si="9"/>
        <v>20</v>
      </c>
      <c r="L7" s="80">
        <f t="shared" ca="1" si="10"/>
        <v>0</v>
      </c>
      <c r="M7" s="81">
        <f t="shared" ca="1" si="11"/>
        <v>1</v>
      </c>
      <c r="N7" s="79" t="e">
        <f t="shared" ca="1" si="12"/>
        <v>#N/A</v>
      </c>
      <c r="O7" s="80" t="e">
        <f t="shared" ca="1" si="13"/>
        <v>#REF!</v>
      </c>
      <c r="P7" s="80" t="e">
        <f t="shared" ca="1" si="14"/>
        <v>#REF!</v>
      </c>
      <c r="Q7" s="81" t="e">
        <f t="shared" ca="1" si="15"/>
        <v>#N/A</v>
      </c>
      <c r="R7" s="79" t="e">
        <f t="shared" ca="1" si="16"/>
        <v>#N/A</v>
      </c>
      <c r="S7" s="80" t="e">
        <f t="shared" ca="1" si="17"/>
        <v>#REF!</v>
      </c>
      <c r="T7" s="80" t="e">
        <f t="shared" ca="1" si="18"/>
        <v>#REF!</v>
      </c>
      <c r="U7" s="81" t="e">
        <f t="shared" ca="1" si="19"/>
        <v>#N/A</v>
      </c>
      <c r="V7" s="79" t="e">
        <f t="shared" ca="1" si="20"/>
        <v>#N/A</v>
      </c>
      <c r="W7" s="80" t="e">
        <f t="shared" ca="1" si="21"/>
        <v>#REF!</v>
      </c>
      <c r="X7" s="80" t="e">
        <f t="shared" ca="1" si="22"/>
        <v>#REF!</v>
      </c>
      <c r="Y7" s="81" t="e">
        <f t="shared" ca="1" si="23"/>
        <v>#N/A</v>
      </c>
      <c r="Z7" s="79" t="e">
        <f t="shared" ca="1" si="24"/>
        <v>#N/A</v>
      </c>
      <c r="AA7" s="80" t="e">
        <f t="shared" ca="1" si="25"/>
        <v>#REF!</v>
      </c>
      <c r="AB7" s="80" t="e">
        <f t="shared" ca="1" si="26"/>
        <v>#REF!</v>
      </c>
      <c r="AC7" s="81" t="e">
        <f t="shared" ca="1" si="27"/>
        <v>#N/A</v>
      </c>
    </row>
    <row r="8" spans="1:29">
      <c r="A8" t="s">
        <v>89</v>
      </c>
      <c r="B8" s="79" t="e">
        <f t="shared" ca="1" si="0"/>
        <v>#N/A</v>
      </c>
      <c r="C8" s="80" t="e">
        <f t="shared" ca="1" si="1"/>
        <v>#N/A</v>
      </c>
      <c r="D8" s="80">
        <f t="shared" ca="1" si="2"/>
        <v>0</v>
      </c>
      <c r="E8" s="81" t="e">
        <f t="shared" ca="1" si="3"/>
        <v>#N/A</v>
      </c>
      <c r="F8" s="79">
        <f t="shared" ca="1" si="4"/>
        <v>11698.5</v>
      </c>
      <c r="G8" s="80">
        <f t="shared" ca="1" si="5"/>
        <v>20</v>
      </c>
      <c r="H8" s="80">
        <f t="shared" ca="1" si="6"/>
        <v>0</v>
      </c>
      <c r="I8" s="81">
        <f t="shared" ca="1" si="7"/>
        <v>1</v>
      </c>
      <c r="J8" s="79" t="e">
        <f t="shared" ca="1" si="8"/>
        <v>#N/A</v>
      </c>
      <c r="K8" s="80" t="e">
        <f t="shared" ca="1" si="9"/>
        <v>#N/A</v>
      </c>
      <c r="L8" s="80">
        <f t="shared" ca="1" si="10"/>
        <v>0</v>
      </c>
      <c r="M8" s="81" t="e">
        <f t="shared" ca="1" si="11"/>
        <v>#N/A</v>
      </c>
      <c r="N8" s="79" t="e">
        <f t="shared" ca="1" si="12"/>
        <v>#N/A</v>
      </c>
      <c r="O8" s="80" t="e">
        <f t="shared" ca="1" si="13"/>
        <v>#REF!</v>
      </c>
      <c r="P8" s="80" t="e">
        <f t="shared" ca="1" si="14"/>
        <v>#REF!</v>
      </c>
      <c r="Q8" s="81" t="e">
        <f t="shared" ca="1" si="15"/>
        <v>#N/A</v>
      </c>
      <c r="R8" s="79" t="e">
        <f t="shared" ca="1" si="16"/>
        <v>#N/A</v>
      </c>
      <c r="S8" s="80" t="e">
        <f t="shared" ca="1" si="17"/>
        <v>#REF!</v>
      </c>
      <c r="T8" s="80" t="e">
        <f t="shared" ca="1" si="18"/>
        <v>#REF!</v>
      </c>
      <c r="U8" s="81" t="e">
        <f t="shared" ca="1" si="19"/>
        <v>#N/A</v>
      </c>
      <c r="V8" s="79" t="e">
        <f t="shared" ca="1" si="20"/>
        <v>#N/A</v>
      </c>
      <c r="W8" s="80" t="e">
        <f t="shared" ca="1" si="21"/>
        <v>#REF!</v>
      </c>
      <c r="X8" s="80" t="e">
        <f t="shared" ca="1" si="22"/>
        <v>#REF!</v>
      </c>
      <c r="Y8" s="81" t="e">
        <f t="shared" ca="1" si="23"/>
        <v>#N/A</v>
      </c>
      <c r="Z8" s="79" t="e">
        <f t="shared" ca="1" si="24"/>
        <v>#N/A</v>
      </c>
      <c r="AA8" s="80" t="e">
        <f t="shared" ca="1" si="25"/>
        <v>#REF!</v>
      </c>
      <c r="AB8" s="80" t="e">
        <f t="shared" ca="1" si="26"/>
        <v>#REF!</v>
      </c>
      <c r="AC8" s="81" t="e">
        <f t="shared" ca="1" si="27"/>
        <v>#N/A</v>
      </c>
    </row>
    <row r="9" spans="1:29">
      <c r="A9" t="s">
        <v>90</v>
      </c>
      <c r="B9" s="79" t="e">
        <f t="shared" ca="1" si="0"/>
        <v>#N/A</v>
      </c>
      <c r="C9" s="80" t="e">
        <f t="shared" ca="1" si="1"/>
        <v>#N/A</v>
      </c>
      <c r="D9" s="80">
        <f t="shared" ca="1" si="2"/>
        <v>0</v>
      </c>
      <c r="E9" s="81" t="e">
        <f t="shared" ca="1" si="3"/>
        <v>#N/A</v>
      </c>
      <c r="F9" s="79">
        <f t="shared" ca="1" si="4"/>
        <v>22.5</v>
      </c>
      <c r="G9" s="80">
        <f t="shared" ca="1" si="5"/>
        <v>20</v>
      </c>
      <c r="H9" s="80">
        <f t="shared" ca="1" si="6"/>
        <v>20</v>
      </c>
      <c r="I9" s="81">
        <f t="shared" ca="1" si="7"/>
        <v>0</v>
      </c>
      <c r="J9" s="79" t="e">
        <f t="shared" ca="1" si="8"/>
        <v>#N/A</v>
      </c>
      <c r="K9" s="80" t="e">
        <f t="shared" ca="1" si="9"/>
        <v>#N/A</v>
      </c>
      <c r="L9" s="80">
        <f t="shared" ca="1" si="10"/>
        <v>0</v>
      </c>
      <c r="M9" s="81" t="e">
        <f t="shared" ca="1" si="11"/>
        <v>#N/A</v>
      </c>
      <c r="N9" s="79" t="e">
        <f t="shared" ca="1" si="12"/>
        <v>#N/A</v>
      </c>
      <c r="O9" s="80" t="e">
        <f t="shared" ca="1" si="13"/>
        <v>#REF!</v>
      </c>
      <c r="P9" s="80" t="e">
        <f t="shared" ca="1" si="14"/>
        <v>#REF!</v>
      </c>
      <c r="Q9" s="81" t="e">
        <f t="shared" ca="1" si="15"/>
        <v>#N/A</v>
      </c>
      <c r="R9" s="79" t="e">
        <f t="shared" ca="1" si="16"/>
        <v>#N/A</v>
      </c>
      <c r="S9" s="80" t="e">
        <f t="shared" ca="1" si="17"/>
        <v>#REF!</v>
      </c>
      <c r="T9" s="80" t="e">
        <f t="shared" ca="1" si="18"/>
        <v>#REF!</v>
      </c>
      <c r="U9" s="81" t="e">
        <f t="shared" ca="1" si="19"/>
        <v>#N/A</v>
      </c>
      <c r="V9" s="79" t="e">
        <f t="shared" ca="1" si="20"/>
        <v>#N/A</v>
      </c>
      <c r="W9" s="80" t="e">
        <f t="shared" ca="1" si="21"/>
        <v>#REF!</v>
      </c>
      <c r="X9" s="80" t="e">
        <f t="shared" ca="1" si="22"/>
        <v>#REF!</v>
      </c>
      <c r="Y9" s="81" t="e">
        <f t="shared" ca="1" si="23"/>
        <v>#N/A</v>
      </c>
      <c r="Z9" s="79" t="e">
        <f t="shared" ca="1" si="24"/>
        <v>#N/A</v>
      </c>
      <c r="AA9" s="80" t="e">
        <f t="shared" ca="1" si="25"/>
        <v>#REF!</v>
      </c>
      <c r="AB9" s="80" t="e">
        <f t="shared" ca="1" si="26"/>
        <v>#REF!</v>
      </c>
      <c r="AC9" s="81" t="e">
        <f t="shared" ca="1" si="27"/>
        <v>#N/A</v>
      </c>
    </row>
    <row r="10" spans="1:29">
      <c r="A10" t="s">
        <v>91</v>
      </c>
      <c r="B10" s="79" t="e">
        <f t="shared" ca="1" si="0"/>
        <v>#N/A</v>
      </c>
      <c r="C10" s="80" t="e">
        <f t="shared" ca="1" si="1"/>
        <v>#N/A</v>
      </c>
      <c r="D10" s="80">
        <f t="shared" ca="1" si="2"/>
        <v>0</v>
      </c>
      <c r="E10" s="81" t="e">
        <f t="shared" ca="1" si="3"/>
        <v>#N/A</v>
      </c>
      <c r="F10" s="79" t="e">
        <f t="shared" ca="1" si="4"/>
        <v>#N/A</v>
      </c>
      <c r="G10" s="80" t="e">
        <f t="shared" ca="1" si="5"/>
        <v>#N/A</v>
      </c>
      <c r="H10" s="80">
        <f t="shared" ca="1" si="6"/>
        <v>0</v>
      </c>
      <c r="I10" s="81" t="e">
        <f t="shared" ca="1" si="7"/>
        <v>#N/A</v>
      </c>
      <c r="J10" s="79" t="e">
        <f t="shared" ca="1" si="8"/>
        <v>#N/A</v>
      </c>
      <c r="K10" s="80" t="e">
        <f t="shared" ca="1" si="9"/>
        <v>#N/A</v>
      </c>
      <c r="L10" s="80">
        <f t="shared" ca="1" si="10"/>
        <v>0</v>
      </c>
      <c r="M10" s="81" t="e">
        <f t="shared" ca="1" si="11"/>
        <v>#N/A</v>
      </c>
      <c r="N10" s="79" t="e">
        <f t="shared" ca="1" si="12"/>
        <v>#N/A</v>
      </c>
      <c r="O10" s="80" t="e">
        <f t="shared" ca="1" si="13"/>
        <v>#REF!</v>
      </c>
      <c r="P10" s="80" t="e">
        <f t="shared" ca="1" si="14"/>
        <v>#REF!</v>
      </c>
      <c r="Q10" s="81" t="e">
        <f t="shared" ca="1" si="15"/>
        <v>#N/A</v>
      </c>
      <c r="R10" s="79" t="e">
        <f t="shared" ca="1" si="16"/>
        <v>#N/A</v>
      </c>
      <c r="S10" s="80" t="e">
        <f t="shared" ca="1" si="17"/>
        <v>#REF!</v>
      </c>
      <c r="T10" s="80" t="e">
        <f t="shared" ca="1" si="18"/>
        <v>#REF!</v>
      </c>
      <c r="U10" s="81" t="e">
        <f t="shared" ca="1" si="19"/>
        <v>#N/A</v>
      </c>
      <c r="V10" s="79" t="e">
        <f t="shared" ca="1" si="20"/>
        <v>#N/A</v>
      </c>
      <c r="W10" s="80" t="e">
        <f t="shared" ca="1" si="21"/>
        <v>#REF!</v>
      </c>
      <c r="X10" s="80" t="e">
        <f t="shared" ca="1" si="22"/>
        <v>#REF!</v>
      </c>
      <c r="Y10" s="81" t="e">
        <f t="shared" ca="1" si="23"/>
        <v>#N/A</v>
      </c>
      <c r="Z10" s="79" t="e">
        <f t="shared" ca="1" si="24"/>
        <v>#N/A</v>
      </c>
      <c r="AA10" s="80" t="e">
        <f t="shared" ca="1" si="25"/>
        <v>#REF!</v>
      </c>
      <c r="AB10" s="80" t="e">
        <f t="shared" ca="1" si="26"/>
        <v>#REF!</v>
      </c>
      <c r="AC10" s="81" t="e">
        <f t="shared" ca="1" si="27"/>
        <v>#N/A</v>
      </c>
    </row>
    <row r="11" spans="1:29">
      <c r="A11" t="s">
        <v>92</v>
      </c>
      <c r="B11" s="79" t="e">
        <f t="shared" ca="1" si="0"/>
        <v>#N/A</v>
      </c>
      <c r="C11" s="80" t="e">
        <f t="shared" ca="1" si="1"/>
        <v>#N/A</v>
      </c>
      <c r="D11" s="80">
        <f t="shared" ca="1" si="2"/>
        <v>0</v>
      </c>
      <c r="E11" s="81" t="e">
        <f t="shared" ca="1" si="3"/>
        <v>#N/A</v>
      </c>
      <c r="F11" s="79" t="e">
        <f t="shared" ca="1" si="4"/>
        <v>#N/A</v>
      </c>
      <c r="G11" s="80" t="e">
        <f t="shared" ca="1" si="5"/>
        <v>#N/A</v>
      </c>
      <c r="H11" s="80">
        <f t="shared" ca="1" si="6"/>
        <v>0</v>
      </c>
      <c r="I11" s="81" t="e">
        <f t="shared" ca="1" si="7"/>
        <v>#N/A</v>
      </c>
      <c r="J11" s="79" t="e">
        <f t="shared" ca="1" si="8"/>
        <v>#N/A</v>
      </c>
      <c r="K11" s="80" t="e">
        <f t="shared" ca="1" si="9"/>
        <v>#N/A</v>
      </c>
      <c r="L11" s="80">
        <f t="shared" ca="1" si="10"/>
        <v>0</v>
      </c>
      <c r="M11" s="81" t="e">
        <f t="shared" ca="1" si="11"/>
        <v>#N/A</v>
      </c>
      <c r="N11" s="79" t="e">
        <f t="shared" ca="1" si="12"/>
        <v>#N/A</v>
      </c>
      <c r="O11" s="80" t="e">
        <f t="shared" ca="1" si="13"/>
        <v>#REF!</v>
      </c>
      <c r="P11" s="80" t="e">
        <f t="shared" ca="1" si="14"/>
        <v>#REF!</v>
      </c>
      <c r="Q11" s="81" t="e">
        <f t="shared" ca="1" si="15"/>
        <v>#N/A</v>
      </c>
      <c r="R11" s="79" t="e">
        <f t="shared" ca="1" si="16"/>
        <v>#N/A</v>
      </c>
      <c r="S11" s="80" t="e">
        <f t="shared" ca="1" si="17"/>
        <v>#REF!</v>
      </c>
      <c r="T11" s="80" t="e">
        <f t="shared" ca="1" si="18"/>
        <v>#REF!</v>
      </c>
      <c r="U11" s="81" t="e">
        <f t="shared" ca="1" si="19"/>
        <v>#N/A</v>
      </c>
      <c r="V11" s="79" t="e">
        <f t="shared" ca="1" si="20"/>
        <v>#N/A</v>
      </c>
      <c r="W11" s="80" t="e">
        <f t="shared" ca="1" si="21"/>
        <v>#REF!</v>
      </c>
      <c r="X11" s="80" t="e">
        <f t="shared" ca="1" si="22"/>
        <v>#REF!</v>
      </c>
      <c r="Y11" s="81" t="e">
        <f t="shared" ca="1" si="23"/>
        <v>#N/A</v>
      </c>
      <c r="Z11" s="79" t="e">
        <f t="shared" ca="1" si="24"/>
        <v>#N/A</v>
      </c>
      <c r="AA11" s="80" t="e">
        <f t="shared" ca="1" si="25"/>
        <v>#REF!</v>
      </c>
      <c r="AB11" s="80" t="e">
        <f t="shared" ca="1" si="26"/>
        <v>#REF!</v>
      </c>
      <c r="AC11" s="81" t="e">
        <f t="shared" ca="1" si="27"/>
        <v>#N/A</v>
      </c>
    </row>
    <row r="12" spans="1:29">
      <c r="A12" t="s">
        <v>93</v>
      </c>
      <c r="B12" s="79" t="e">
        <f t="shared" ca="1" si="0"/>
        <v>#N/A</v>
      </c>
      <c r="C12" s="80" t="e">
        <f t="shared" ca="1" si="1"/>
        <v>#N/A</v>
      </c>
      <c r="D12" s="80">
        <f t="shared" ca="1" si="2"/>
        <v>0</v>
      </c>
      <c r="E12" s="81" t="e">
        <f t="shared" ca="1" si="3"/>
        <v>#N/A</v>
      </c>
      <c r="F12" s="79" t="e">
        <f t="shared" ca="1" si="4"/>
        <v>#N/A</v>
      </c>
      <c r="G12" s="80" t="e">
        <f t="shared" ca="1" si="5"/>
        <v>#N/A</v>
      </c>
      <c r="H12" s="80">
        <f t="shared" ca="1" si="6"/>
        <v>0</v>
      </c>
      <c r="I12" s="81" t="e">
        <f t="shared" ca="1" si="7"/>
        <v>#N/A</v>
      </c>
      <c r="J12" s="79">
        <f t="shared" ca="1" si="8"/>
        <v>5595.5</v>
      </c>
      <c r="K12" s="80">
        <f t="shared" ca="1" si="9"/>
        <v>20</v>
      </c>
      <c r="L12" s="80">
        <f t="shared" ca="1" si="10"/>
        <v>0</v>
      </c>
      <c r="M12" s="81">
        <f t="shared" ca="1" si="11"/>
        <v>1</v>
      </c>
      <c r="N12" s="79" t="e">
        <f t="shared" ca="1" si="12"/>
        <v>#N/A</v>
      </c>
      <c r="O12" s="80" t="e">
        <f t="shared" ca="1" si="13"/>
        <v>#REF!</v>
      </c>
      <c r="P12" s="80" t="e">
        <f t="shared" ca="1" si="14"/>
        <v>#REF!</v>
      </c>
      <c r="Q12" s="81" t="e">
        <f t="shared" ca="1" si="15"/>
        <v>#N/A</v>
      </c>
      <c r="R12" s="79" t="e">
        <f t="shared" ca="1" si="16"/>
        <v>#N/A</v>
      </c>
      <c r="S12" s="80" t="e">
        <f t="shared" ca="1" si="17"/>
        <v>#REF!</v>
      </c>
      <c r="T12" s="80" t="e">
        <f t="shared" ca="1" si="18"/>
        <v>#REF!</v>
      </c>
      <c r="U12" s="81" t="e">
        <f t="shared" ca="1" si="19"/>
        <v>#N/A</v>
      </c>
      <c r="V12" s="79" t="e">
        <f t="shared" ca="1" si="20"/>
        <v>#N/A</v>
      </c>
      <c r="W12" s="80" t="e">
        <f t="shared" ca="1" si="21"/>
        <v>#REF!</v>
      </c>
      <c r="X12" s="80" t="e">
        <f t="shared" ca="1" si="22"/>
        <v>#REF!</v>
      </c>
      <c r="Y12" s="81" t="e">
        <f t="shared" ca="1" si="23"/>
        <v>#N/A</v>
      </c>
      <c r="Z12" s="79" t="e">
        <f t="shared" ca="1" si="24"/>
        <v>#N/A</v>
      </c>
      <c r="AA12" s="80" t="e">
        <f t="shared" ca="1" si="25"/>
        <v>#REF!</v>
      </c>
      <c r="AB12" s="80" t="e">
        <f t="shared" ca="1" si="26"/>
        <v>#REF!</v>
      </c>
      <c r="AC12" s="81" t="e">
        <f t="shared" ca="1" si="27"/>
        <v>#N/A</v>
      </c>
    </row>
    <row r="13" spans="1:29">
      <c r="A13" t="s">
        <v>34</v>
      </c>
      <c r="B13" s="79">
        <f t="shared" ca="1" si="0"/>
        <v>16</v>
      </c>
      <c r="C13" s="80">
        <f t="shared" ca="1" si="1"/>
        <v>20</v>
      </c>
      <c r="D13" s="80">
        <f t="shared" ca="1" si="2"/>
        <v>20</v>
      </c>
      <c r="E13" s="81">
        <f t="shared" ca="1" si="3"/>
        <v>0</v>
      </c>
      <c r="F13" s="79">
        <f t="shared" ca="1" si="4"/>
        <v>1132.0999999999999</v>
      </c>
      <c r="G13" s="80">
        <f t="shared" ca="1" si="5"/>
        <v>100</v>
      </c>
      <c r="H13" s="80">
        <f t="shared" ca="1" si="6"/>
        <v>58</v>
      </c>
      <c r="I13" s="81">
        <f t="shared" ca="1" si="7"/>
        <v>0.42000000000000004</v>
      </c>
      <c r="J13" s="79">
        <f t="shared" ca="1" si="8"/>
        <v>374.5</v>
      </c>
      <c r="K13" s="80">
        <f t="shared" ca="1" si="9"/>
        <v>20</v>
      </c>
      <c r="L13" s="80">
        <f t="shared" ca="1" si="10"/>
        <v>17</v>
      </c>
      <c r="M13" s="81">
        <f t="shared" ca="1" si="11"/>
        <v>0.15000000000000002</v>
      </c>
      <c r="N13" s="79" t="e">
        <f t="shared" ca="1" si="12"/>
        <v>#N/A</v>
      </c>
      <c r="O13" s="80" t="e">
        <f t="shared" ca="1" si="13"/>
        <v>#REF!</v>
      </c>
      <c r="P13" s="80" t="e">
        <f t="shared" ca="1" si="14"/>
        <v>#REF!</v>
      </c>
      <c r="Q13" s="81" t="e">
        <f t="shared" ca="1" si="15"/>
        <v>#N/A</v>
      </c>
      <c r="R13" s="79" t="e">
        <f t="shared" ca="1" si="16"/>
        <v>#N/A</v>
      </c>
      <c r="S13" s="80" t="e">
        <f t="shared" ca="1" si="17"/>
        <v>#REF!</v>
      </c>
      <c r="T13" s="80" t="e">
        <f t="shared" ca="1" si="18"/>
        <v>#REF!</v>
      </c>
      <c r="U13" s="81" t="e">
        <f t="shared" ca="1" si="19"/>
        <v>#N/A</v>
      </c>
      <c r="V13" s="79" t="e">
        <f t="shared" ca="1" si="20"/>
        <v>#N/A</v>
      </c>
      <c r="W13" s="80" t="e">
        <f t="shared" ca="1" si="21"/>
        <v>#REF!</v>
      </c>
      <c r="X13" s="80" t="e">
        <f t="shared" ca="1" si="22"/>
        <v>#REF!</v>
      </c>
      <c r="Y13" s="81" t="e">
        <f t="shared" ca="1" si="23"/>
        <v>#N/A</v>
      </c>
      <c r="Z13" s="79" t="e">
        <f t="shared" ca="1" si="24"/>
        <v>#N/A</v>
      </c>
      <c r="AA13" s="80" t="e">
        <f t="shared" ca="1" si="25"/>
        <v>#REF!</v>
      </c>
      <c r="AB13" s="80" t="e">
        <f t="shared" ca="1" si="26"/>
        <v>#REF!</v>
      </c>
      <c r="AC13" s="81" t="e">
        <f t="shared" ca="1" si="27"/>
        <v>#N/A</v>
      </c>
    </row>
    <row r="14" spans="1:29" ht="17.25" thickBot="1">
      <c r="A14" t="s">
        <v>36</v>
      </c>
      <c r="B14" s="82">
        <f t="shared" ca="1" si="0"/>
        <v>34.5</v>
      </c>
      <c r="C14" s="83">
        <f t="shared" ca="1" si="1"/>
        <v>20</v>
      </c>
      <c r="D14" s="83">
        <f t="shared" ca="1" si="2"/>
        <v>20</v>
      </c>
      <c r="E14" s="84">
        <f t="shared" ca="1" si="3"/>
        <v>0</v>
      </c>
      <c r="F14" s="82">
        <f t="shared" ca="1" si="4"/>
        <v>17.5</v>
      </c>
      <c r="G14" s="83">
        <f t="shared" ca="1" si="5"/>
        <v>20</v>
      </c>
      <c r="H14" s="83">
        <f t="shared" ca="1" si="6"/>
        <v>20</v>
      </c>
      <c r="I14" s="84">
        <f t="shared" ca="1" si="7"/>
        <v>0</v>
      </c>
      <c r="J14" s="82">
        <f t="shared" ca="1" si="8"/>
        <v>17.5</v>
      </c>
      <c r="K14" s="83">
        <f t="shared" ca="1" si="9"/>
        <v>20</v>
      </c>
      <c r="L14" s="83">
        <f t="shared" ca="1" si="10"/>
        <v>20</v>
      </c>
      <c r="M14" s="84">
        <f t="shared" ca="1" si="11"/>
        <v>0</v>
      </c>
      <c r="N14" s="82" t="e">
        <f t="shared" ca="1" si="12"/>
        <v>#N/A</v>
      </c>
      <c r="O14" s="83" t="e">
        <f t="shared" ca="1" si="13"/>
        <v>#REF!</v>
      </c>
      <c r="P14" s="83" t="e">
        <f t="shared" ca="1" si="14"/>
        <v>#REF!</v>
      </c>
      <c r="Q14" s="84" t="e">
        <f t="shared" ca="1" si="15"/>
        <v>#N/A</v>
      </c>
      <c r="R14" s="82" t="e">
        <f t="shared" ca="1" si="16"/>
        <v>#N/A</v>
      </c>
      <c r="S14" s="83" t="e">
        <f t="shared" ca="1" si="17"/>
        <v>#REF!</v>
      </c>
      <c r="T14" s="83" t="e">
        <f t="shared" ca="1" si="18"/>
        <v>#REF!</v>
      </c>
      <c r="U14" s="84" t="e">
        <f t="shared" ca="1" si="19"/>
        <v>#N/A</v>
      </c>
      <c r="V14" s="82" t="e">
        <f t="shared" ca="1" si="20"/>
        <v>#N/A</v>
      </c>
      <c r="W14" s="83" t="e">
        <f t="shared" ca="1" si="21"/>
        <v>#REF!</v>
      </c>
      <c r="X14" s="83" t="e">
        <f t="shared" ca="1" si="22"/>
        <v>#REF!</v>
      </c>
      <c r="Y14" s="84" t="e">
        <f t="shared" ca="1" si="23"/>
        <v>#N/A</v>
      </c>
      <c r="Z14" s="82" t="e">
        <f t="shared" ca="1" si="24"/>
        <v>#N/A</v>
      </c>
      <c r="AA14" s="83" t="e">
        <f t="shared" ca="1" si="25"/>
        <v>#REF!</v>
      </c>
      <c r="AB14" s="83" t="e">
        <f t="shared" ca="1" si="26"/>
        <v>#REF!</v>
      </c>
      <c r="AC14" s="84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4주령</vt:lpstr>
      <vt:lpstr>8주령</vt:lpstr>
      <vt:lpstr>12주령</vt:lpstr>
      <vt:lpstr>graph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2019-08-13T07:04:05Z</cp:lastPrinted>
  <dcterms:created xsi:type="dcterms:W3CDTF">2019-06-26T00:04:23Z</dcterms:created>
  <dcterms:modified xsi:type="dcterms:W3CDTF">2019-08-13T07:04:06Z</dcterms:modified>
</cp:coreProperties>
</file>