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4"/>
  </bookViews>
  <sheets>
    <sheet name="16주령" sheetId="1" r:id="rId1"/>
    <sheet name="20주령" sheetId="3" r:id="rId2"/>
    <sheet name="24주령" sheetId="4" r:id="rId3"/>
    <sheet name="28주령" sheetId="5" r:id="rId4"/>
    <sheet name="34주령" sheetId="6" r:id="rId5"/>
    <sheet name="graph" sheetId="2" r:id="rId6"/>
  </sheets>
  <definedNames>
    <definedName name="_xlnm._FilterDatabase" localSheetId="0" hidden="1">'16주령'!$B$11:$Y$11</definedName>
    <definedName name="_xlnm._FilterDatabase" localSheetId="1" hidden="1">'20주령'!$B$11:$Y$11</definedName>
    <definedName name="_xlnm._FilterDatabase" localSheetId="2" hidden="1">'24주령'!$B$11:$Y$11</definedName>
    <definedName name="_xlnm._FilterDatabase" localSheetId="3" hidden="1">'28주령'!$B$11:$Y$11</definedName>
    <definedName name="_xlnm._FilterDatabase" localSheetId="4" hidden="1">'34주령'!$B$11:$Y$11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B10" i="6"/>
  <c r="D10" i="5" l="1"/>
  <c r="F10" i="5" s="1"/>
  <c r="B10" i="5"/>
  <c r="B10" i="4" l="1"/>
  <c r="D10" i="4"/>
  <c r="F10" i="4" s="1"/>
  <c r="D10" i="3"/>
  <c r="F10" i="3" s="1"/>
  <c r="B10" i="3"/>
  <c r="D10" i="1" l="1"/>
  <c r="F10" i="1" s="1"/>
  <c r="B10" i="1"/>
  <c r="F8" i="2"/>
  <c r="C11" i="2"/>
  <c r="Z7" i="2"/>
  <c r="Z11" i="2"/>
  <c r="F7" i="2"/>
  <c r="D5" i="2"/>
  <c r="N11" i="2"/>
  <c r="L8" i="2"/>
  <c r="H14" i="2"/>
  <c r="B14" i="2"/>
  <c r="C14" i="2"/>
  <c r="V4" i="2"/>
  <c r="AB11" i="2"/>
  <c r="AA10" i="2"/>
  <c r="N6" i="2"/>
  <c r="V12" i="2"/>
  <c r="X10" i="2"/>
  <c r="V9" i="2"/>
  <c r="J9" i="2"/>
  <c r="F5" i="2"/>
  <c r="L6" i="2"/>
  <c r="K12" i="2"/>
  <c r="J3" i="2"/>
  <c r="X6" i="2"/>
  <c r="P11" i="2"/>
  <c r="J8" i="2"/>
  <c r="D13" i="2"/>
  <c r="G6" i="2"/>
  <c r="AA14" i="2"/>
  <c r="C10" i="2"/>
  <c r="F12" i="2"/>
  <c r="B13" i="2"/>
  <c r="P10" i="2"/>
  <c r="K13" i="2"/>
  <c r="X14" i="2"/>
  <c r="P8" i="2"/>
  <c r="D10" i="2"/>
  <c r="C8" i="2"/>
  <c r="L10" i="2"/>
  <c r="L4" i="2"/>
  <c r="C3" i="2"/>
  <c r="AA4" i="2"/>
  <c r="Z6" i="2"/>
  <c r="O11" i="2"/>
  <c r="S3" i="2"/>
  <c r="O4" i="2"/>
  <c r="X12" i="2"/>
  <c r="Z13" i="2"/>
  <c r="C7" i="2"/>
  <c r="G4" i="2"/>
  <c r="X4" i="2"/>
  <c r="X8" i="2"/>
  <c r="Z14" i="2"/>
  <c r="T13" i="2"/>
  <c r="F10" i="2"/>
  <c r="O8" i="2"/>
  <c r="S11" i="2"/>
  <c r="K3" i="2"/>
  <c r="C5" i="2"/>
  <c r="L12" i="2"/>
  <c r="P5" i="2"/>
  <c r="X11" i="2"/>
  <c r="Z8" i="2"/>
  <c r="R5" i="2"/>
  <c r="F11" i="2"/>
  <c r="O5" i="2"/>
  <c r="D9" i="2"/>
  <c r="N10" i="2"/>
  <c r="P13" i="2"/>
  <c r="H10" i="2"/>
  <c r="Z9" i="2"/>
  <c r="AB10" i="2"/>
  <c r="G13" i="2"/>
  <c r="D7" i="2"/>
  <c r="W5" i="2"/>
  <c r="P3" i="2"/>
  <c r="P14" i="2"/>
  <c r="P4" i="2"/>
  <c r="G11" i="2"/>
  <c r="S12" i="2"/>
  <c r="AB4" i="2"/>
  <c r="R4" i="2"/>
  <c r="V3" i="2"/>
  <c r="S5" i="2"/>
  <c r="W3" i="2"/>
  <c r="AA9" i="2"/>
  <c r="N13" i="2"/>
  <c r="W14" i="2"/>
  <c r="R9" i="2"/>
  <c r="K9" i="2"/>
  <c r="B12" i="2"/>
  <c r="H5" i="2"/>
  <c r="X5" i="2"/>
  <c r="J13" i="2"/>
  <c r="W7" i="2"/>
  <c r="G5" i="2"/>
  <c r="X3" i="2"/>
  <c r="V11" i="2"/>
  <c r="C6" i="2"/>
  <c r="R12" i="2"/>
  <c r="N4" i="2"/>
  <c r="Z10" i="2"/>
  <c r="N12" i="2"/>
  <c r="F4" i="2"/>
  <c r="K10" i="2"/>
  <c r="S14" i="2"/>
  <c r="W4" i="2"/>
  <c r="AA7" i="2"/>
  <c r="D3" i="2"/>
  <c r="S7" i="2"/>
  <c r="B7" i="2"/>
  <c r="J11" i="2"/>
  <c r="Z4" i="2"/>
  <c r="H4" i="2"/>
  <c r="G7" i="2"/>
  <c r="AB7" i="2"/>
  <c r="J4" i="2"/>
  <c r="K5" i="2"/>
  <c r="T10" i="2"/>
  <c r="AA13" i="2"/>
  <c r="AA5" i="2"/>
  <c r="V10" i="2"/>
  <c r="R3" i="2"/>
  <c r="N14" i="2"/>
  <c r="AB3" i="2"/>
  <c r="W10" i="2"/>
  <c r="B4" i="2"/>
  <c r="N3" i="2"/>
  <c r="O12" i="2"/>
  <c r="O13" i="2"/>
  <c r="AA8" i="2"/>
  <c r="G8" i="2"/>
  <c r="C4" i="2"/>
  <c r="H12" i="2"/>
  <c r="C13" i="2"/>
  <c r="T4" i="2"/>
  <c r="V5" i="2"/>
  <c r="C12" i="2"/>
  <c r="R10" i="2"/>
  <c r="W6" i="2"/>
  <c r="B6" i="2"/>
  <c r="X9" i="2"/>
  <c r="AA11" i="2"/>
  <c r="G14" i="2"/>
  <c r="F14" i="2"/>
  <c r="N5" i="2"/>
  <c r="T6" i="2"/>
  <c r="Z3" i="2"/>
  <c r="T8" i="2"/>
  <c r="O10" i="2"/>
  <c r="N7" i="2"/>
  <c r="T7" i="2"/>
  <c r="AB9" i="2"/>
  <c r="O7" i="2"/>
  <c r="L13" i="2"/>
  <c r="K11" i="2"/>
  <c r="L3" i="2"/>
  <c r="G12" i="2"/>
  <c r="K4" i="2"/>
  <c r="H6" i="2"/>
  <c r="Z5" i="2"/>
  <c r="W9" i="2"/>
  <c r="F3" i="2"/>
  <c r="T14" i="2"/>
  <c r="O14" i="2"/>
  <c r="R7" i="2"/>
  <c r="D6" i="2"/>
  <c r="H9" i="2"/>
  <c r="P6" i="2"/>
  <c r="R11" i="2"/>
  <c r="B10" i="2"/>
  <c r="D14" i="2"/>
  <c r="T12" i="2"/>
  <c r="D8" i="2"/>
  <c r="P9" i="2"/>
  <c r="S9" i="2"/>
  <c r="W11" i="2"/>
  <c r="AB13" i="2"/>
  <c r="L9" i="2"/>
  <c r="K6" i="2"/>
  <c r="C9" i="2"/>
  <c r="AB5" i="2"/>
  <c r="S8" i="2"/>
  <c r="AB14" i="2"/>
  <c r="R8" i="2"/>
  <c r="H11" i="2"/>
  <c r="T9" i="2"/>
  <c r="X7" i="2"/>
  <c r="B11" i="2"/>
  <c r="V6" i="2"/>
  <c r="P12" i="2"/>
  <c r="AB6" i="2"/>
  <c r="H13" i="2"/>
  <c r="S4" i="2"/>
  <c r="H7" i="2"/>
  <c r="R14" i="2"/>
  <c r="L14" i="2"/>
  <c r="F6" i="2"/>
  <c r="F9" i="2"/>
  <c r="T11" i="2"/>
  <c r="B5" i="2"/>
  <c r="AB8" i="2"/>
  <c r="J6" i="2"/>
  <c r="J5" i="2"/>
  <c r="V7" i="2"/>
  <c r="H3" i="2"/>
  <c r="W8" i="2"/>
  <c r="D11" i="2"/>
  <c r="L11" i="2"/>
  <c r="B8" i="2"/>
  <c r="J12" i="2"/>
  <c r="O6" i="2"/>
  <c r="O9" i="2"/>
  <c r="L5" i="2"/>
  <c r="W13" i="2"/>
  <c r="AA12" i="2"/>
  <c r="X13" i="2"/>
  <c r="J14" i="2"/>
  <c r="J10" i="2"/>
  <c r="T5" i="2"/>
  <c r="R13" i="2"/>
  <c r="S10" i="2"/>
  <c r="R6" i="2"/>
  <c r="B3" i="2"/>
  <c r="P7" i="2"/>
  <c r="Z12" i="2"/>
  <c r="K14" i="2"/>
  <c r="L7" i="2"/>
  <c r="K8" i="2"/>
  <c r="AA3" i="2"/>
  <c r="G10" i="2"/>
  <c r="AA6" i="2"/>
  <c r="V14" i="2"/>
  <c r="N8" i="2"/>
  <c r="T3" i="2"/>
  <c r="H8" i="2"/>
  <c r="D4" i="2"/>
  <c r="N9" i="2"/>
  <c r="B9" i="2"/>
  <c r="S6" i="2"/>
  <c r="F13" i="2"/>
  <c r="S13" i="2"/>
  <c r="AB12" i="2"/>
  <c r="V8" i="2"/>
  <c r="J7" i="2"/>
  <c r="V13" i="2"/>
  <c r="O3" i="2"/>
  <c r="G9" i="2"/>
  <c r="D12" i="2"/>
  <c r="W12" i="2"/>
  <c r="K7" i="2"/>
  <c r="G3" i="2"/>
  <c r="U5" i="2" l="1"/>
  <c r="AC12" i="2"/>
  <c r="Y12" i="2"/>
  <c r="M3" i="2"/>
  <c r="AC7" i="2"/>
  <c r="E6" i="2"/>
  <c r="U6" i="2"/>
  <c r="Y7" i="2"/>
  <c r="Y11" i="2"/>
  <c r="E14" i="2"/>
  <c r="U9" i="2"/>
  <c r="Q5" i="2"/>
  <c r="AC8" i="2"/>
  <c r="I4" i="2"/>
  <c r="I11" i="2"/>
  <c r="Y13" i="2"/>
  <c r="M12" i="2"/>
  <c r="AC11" i="2"/>
  <c r="U8" i="2"/>
  <c r="E4" i="2"/>
  <c r="Y3" i="2"/>
  <c r="U11" i="2"/>
  <c r="M13" i="2"/>
  <c r="Q4" i="2"/>
  <c r="AC14" i="2"/>
  <c r="E13" i="2"/>
  <c r="E9" i="2"/>
  <c r="Y9" i="2"/>
  <c r="M5" i="2"/>
  <c r="AC10" i="2"/>
  <c r="I8" i="2"/>
  <c r="AC5" i="2"/>
  <c r="Q11" i="2"/>
  <c r="I6" i="2"/>
  <c r="AC3" i="2"/>
  <c r="I14" i="2"/>
  <c r="M14" i="2"/>
  <c r="M4" i="2"/>
  <c r="M7" i="2"/>
  <c r="E3" i="2"/>
  <c r="Q14" i="2"/>
  <c r="Y6" i="2"/>
  <c r="Y5" i="2"/>
  <c r="M8" i="2"/>
  <c r="M10" i="2"/>
  <c r="U14" i="2"/>
  <c r="U13" i="2"/>
  <c r="I5" i="2"/>
  <c r="I7" i="2"/>
  <c r="U3" i="2"/>
  <c r="Q3" i="2"/>
  <c r="M9" i="2"/>
  <c r="Q6" i="2"/>
  <c r="E5" i="2"/>
  <c r="E10" i="2"/>
  <c r="Q7" i="2"/>
  <c r="AC9" i="2"/>
  <c r="AC13" i="2"/>
  <c r="M6" i="2"/>
  <c r="M11" i="2"/>
  <c r="Y8" i="2"/>
  <c r="I10" i="2"/>
  <c r="E12" i="2"/>
  <c r="I13" i="2"/>
  <c r="Q8" i="2"/>
  <c r="U4" i="2"/>
  <c r="E11" i="2"/>
  <c r="Y4" i="2"/>
  <c r="AC4" i="2"/>
  <c r="AC6" i="2"/>
  <c r="Y14" i="2"/>
  <c r="U10" i="2"/>
  <c r="I9" i="2"/>
  <c r="Q12" i="2"/>
  <c r="I12" i="2"/>
  <c r="Q9" i="2"/>
  <c r="I3" i="2"/>
  <c r="Q13" i="2"/>
  <c r="Q10" i="2"/>
  <c r="E7" i="2"/>
  <c r="E8" i="2"/>
  <c r="Y10" i="2"/>
  <c r="U12" i="2"/>
  <c r="U7" i="2"/>
</calcChain>
</file>

<file path=xl/sharedStrings.xml><?xml version="1.0" encoding="utf-8"?>
<sst xmlns="http://schemas.openxmlformats.org/spreadsheetml/2006/main" count="406" uniqueCount="141">
  <si>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</si>
  <si>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</si>
  <si>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</si>
  <si>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</si>
  <si>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</si>
  <si>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19-3103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</si>
  <si>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</si>
  <si>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</si>
  <si>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</si>
  <si>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보은농장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</si>
  <si>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</si>
  <si>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</si>
  <si>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</si>
  <si>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</si>
  <si>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</si>
  <si>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</si>
  <si>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</si>
  <si>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</si>
  <si>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</si>
  <si>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</si>
  <si>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</si>
  <si>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</si>
  <si>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</si>
  <si>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</si>
  <si>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</si>
  <si>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</si>
  <si>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19-3103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</si>
  <si>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11" type="noConversion"/>
  </si>
  <si>
    <r>
      <t>19-3108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</si>
  <si>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t>SE</t>
    <phoneticPr fontId="3" type="noConversion"/>
  </si>
  <si>
    <t>IBV</t>
  </si>
  <si>
    <t>APV</t>
    <phoneticPr fontId="3" type="noConversion"/>
  </si>
  <si>
    <t>ND</t>
    <phoneticPr fontId="3" type="noConversion"/>
  </si>
  <si>
    <t/>
  </si>
  <si>
    <t>AI</t>
    <phoneticPr fontId="3" type="noConversion"/>
  </si>
  <si>
    <t>REO</t>
  </si>
  <si>
    <t>AE</t>
  </si>
  <si>
    <t>EDS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</si>
  <si>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</si>
  <si>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</si>
  <si>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</si>
  <si>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</si>
  <si>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</si>
  <si>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</si>
  <si>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</si>
  <si>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</si>
  <si>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</si>
  <si>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</si>
  <si>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</si>
  <si>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</si>
  <si>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</si>
  <si>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</si>
  <si>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</si>
  <si>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</si>
  <si>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</si>
  <si>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</si>
  <si>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</si>
  <si>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</si>
  <si>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</si>
  <si>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</si>
  <si>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</si>
  <si>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</si>
  <si>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- MGMS, SE: 음성유지 중, 양호</t>
    <phoneticPr fontId="3" type="noConversion"/>
  </si>
  <si>
    <t>- REO: 백신 접종 전 양성, 자연감염</t>
    <phoneticPr fontId="3" type="noConversion"/>
  </si>
  <si>
    <t>- IBV, ND, AI, EDS, AE: 검사결과 양호</t>
    <phoneticPr fontId="3" type="noConversion"/>
  </si>
  <si>
    <t>- APV: 양성율 기대 수준보다 낮은 수준, 오일 백신 접종 후 반등할 것으로 기대함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</si>
  <si>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</si>
  <si>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</si>
  <si>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</si>
  <si>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</si>
  <si>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</si>
  <si>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19-3345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</si>
  <si>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</si>
  <si>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</si>
  <si>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</si>
  <si>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보은농장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</si>
  <si>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</si>
  <si>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</si>
  <si>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</si>
  <si>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</si>
  <si>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</si>
  <si>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</si>
  <si>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</si>
  <si>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</si>
  <si>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</si>
  <si>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</si>
  <si>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19-3345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</si>
  <si>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" type="noConversion"/>
  </si>
  <si>
    <r>
      <t>19-3350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</si>
  <si>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t>SE</t>
    <phoneticPr fontId="3" type="noConversion"/>
  </si>
  <si>
    <t>CAV</t>
    <phoneticPr fontId="3" type="noConversion"/>
  </si>
  <si>
    <t>- CAV: 검사결과 양호</t>
    <phoneticPr fontId="3" type="noConversion"/>
  </si>
  <si>
    <t>- MGMS, SE: 음성유지 중, 양호</t>
    <phoneticPr fontId="3" type="noConversion"/>
  </si>
  <si>
    <t xml:space="preserve">코   멘   트 </t>
    <phoneticPr fontId="11" type="noConversion"/>
  </si>
  <si>
    <t>EDS</t>
  </si>
  <si>
    <r>
      <t>20-0096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</si>
  <si>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r>
      <t>20-0091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</si>
  <si>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IBH</t>
    <phoneticPr fontId="3" type="noConversion"/>
  </si>
  <si>
    <t>IBD</t>
  </si>
  <si>
    <t>AI</t>
  </si>
  <si>
    <t>ND</t>
  </si>
  <si>
    <t>APV</t>
    <phoneticPr fontId="3" type="noConversion"/>
  </si>
  <si>
    <t>SE</t>
    <phoneticPr fontId="3" type="noConversion"/>
  </si>
  <si>
    <t>MSMG</t>
  </si>
  <si>
    <t>20-0091</t>
    <phoneticPr fontId="3" type="noConversion"/>
  </si>
  <si>
    <t>1. 의뢰사항</t>
    <phoneticPr fontId="11" type="noConversion"/>
  </si>
  <si>
    <t xml:space="preserve">  (우) 28127  충북 청주시 청원구 오창읍 중부로 1555  /  Tel (043)240-7671~3 / Fax (043)240-7674</t>
    <phoneticPr fontId="11" type="noConversion"/>
  </si>
  <si>
    <t>(주)체리부로 중앙연구소</t>
    <phoneticPr fontId="9" type="noConversion"/>
  </si>
  <si>
    <t>- MGMS, SE: 음성 유지 중, 양호</t>
    <phoneticPr fontId="3" type="noConversion"/>
  </si>
  <si>
    <t>- IBV, APV, ND, AI, IBD, REO, AE, IBH, EDS: 검사결과 양호</t>
    <phoneticPr fontId="3" type="noConversion"/>
  </si>
  <si>
    <t>20-0367</t>
    <phoneticPr fontId="3" type="noConversion"/>
  </si>
  <si>
    <r>
      <t>20-0367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</si>
  <si>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MSMG</t>
    <phoneticPr fontId="3" type="noConversion"/>
  </si>
  <si>
    <r>
      <t>20-0372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</si>
  <si>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t>SE</t>
    <phoneticPr fontId="3" type="noConversion"/>
  </si>
  <si>
    <t>IBV</t>
    <phoneticPr fontId="3" type="noConversion"/>
  </si>
  <si>
    <t>- MGMS, SE: 음성 유지 중, 양호</t>
    <phoneticPr fontId="3" type="noConversion"/>
  </si>
  <si>
    <t>- IBV: 검사결과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</si>
  <si>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</si>
  <si>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</si>
  <si>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</si>
  <si>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</si>
  <si>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20-0763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</si>
  <si>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</si>
  <si>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</si>
  <si>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</si>
  <si>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보은농장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</si>
  <si>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</si>
  <si>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</si>
  <si>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</si>
  <si>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</si>
  <si>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</si>
  <si>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</si>
  <si>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</si>
  <si>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</si>
  <si>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r>
      <t>20-0763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</si>
  <si>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20-0768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</si>
  <si>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t>SE</t>
    <phoneticPr fontId="11" type="noConversion"/>
  </si>
  <si>
    <t>IBV</t>
    <phoneticPr fontId="11" type="noConversion"/>
  </si>
  <si>
    <t>APV</t>
    <phoneticPr fontId="11" type="noConversion"/>
  </si>
  <si>
    <t>AI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</si>
</sst>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/>
    <xf numFmtId="0" fontId="2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2">
      <alignment vertical="center"/>
    </xf>
    <xf numFmtId="0" fontId="12" fillId="0" borderId="0" xfId="2" applyFont="1" applyBorder="1" applyAlignment="1"/>
    <xf numFmtId="0" fontId="13" fillId="0" borderId="0" xfId="2" applyFont="1" applyBorder="1" applyAlignment="1">
      <alignment vertical="center"/>
    </xf>
    <xf numFmtId="0" fontId="14" fillId="0" borderId="0" xfId="2" applyFont="1" applyBorder="1" applyAlignment="1"/>
    <xf numFmtId="0" fontId="5" fillId="0" borderId="0" xfId="2" applyFont="1">
      <alignment vertical="center"/>
    </xf>
    <xf numFmtId="0" fontId="15" fillId="0" borderId="1" xfId="2" applyFont="1" applyBorder="1" applyAlignment="1">
      <alignment horizontal="justify" vertical="center"/>
    </xf>
    <xf numFmtId="0" fontId="15" fillId="0" borderId="2" xfId="2" applyFont="1" applyBorder="1" applyAlignment="1">
      <alignment horizontal="left" vertical="center"/>
    </xf>
    <xf numFmtId="14" fontId="15" fillId="0" borderId="2" xfId="2" applyNumberFormat="1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6" fillId="0" borderId="2" xfId="2" applyFont="1" applyBorder="1">
      <alignment vertical="center"/>
    </xf>
    <xf numFmtId="0" fontId="15" fillId="0" borderId="2" xfId="2" applyFont="1" applyBorder="1" applyAlignment="1">
      <alignment vertical="center"/>
    </xf>
    <xf numFmtId="0" fontId="16" fillId="0" borderId="2" xfId="2" applyFont="1" applyBorder="1" applyAlignment="1"/>
    <xf numFmtId="14" fontId="15" fillId="0" borderId="2" xfId="2" applyNumberFormat="1" applyFont="1" applyBorder="1" applyAlignment="1">
      <alignment horizontal="center" vertical="center"/>
    </xf>
    <xf numFmtId="0" fontId="16" fillId="0" borderId="3" xfId="2" applyFont="1" applyBorder="1">
      <alignment vertical="center"/>
    </xf>
    <xf numFmtId="0" fontId="15" fillId="0" borderId="4" xfId="2" applyFont="1" applyBorder="1" applyAlignment="1">
      <alignment horizontal="justify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7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>
      <alignment vertical="center"/>
    </xf>
    <xf numFmtId="0" fontId="18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/>
    </xf>
    <xf numFmtId="0" fontId="16" fillId="0" borderId="5" xfId="2" applyFont="1" applyBorder="1">
      <alignment vertical="center"/>
    </xf>
    <xf numFmtId="0" fontId="12" fillId="0" borderId="0" xfId="2" applyFont="1" applyBorder="1" applyAlignment="1">
      <alignment vertical="top"/>
    </xf>
    <xf numFmtId="0" fontId="15" fillId="0" borderId="6" xfId="2" applyFont="1" applyBorder="1" applyAlignment="1">
      <alignment horizontal="justify" vertical="center"/>
    </xf>
    <xf numFmtId="0" fontId="15" fillId="0" borderId="7" xfId="2" applyFont="1" applyBorder="1" applyAlignment="1">
      <alignment horizontal="left" vertical="center"/>
    </xf>
    <xf numFmtId="0" fontId="18" fillId="0" borderId="7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left"/>
    </xf>
    <xf numFmtId="0" fontId="16" fillId="0" borderId="7" xfId="2" applyFont="1" applyBorder="1">
      <alignment vertical="center"/>
    </xf>
    <xf numFmtId="0" fontId="15" fillId="0" borderId="7" xfId="2" applyFont="1" applyBorder="1" applyAlignment="1">
      <alignment vertical="center"/>
    </xf>
    <xf numFmtId="0" fontId="16" fillId="0" borderId="8" xfId="2" applyFont="1" applyBorder="1">
      <alignment vertical="center"/>
    </xf>
    <xf numFmtId="0" fontId="19" fillId="0" borderId="0" xfId="2" applyFont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21" fillId="4" borderId="9" xfId="2" applyFont="1" applyFill="1" applyBorder="1" applyAlignment="1">
      <alignment horizontal="center" vertical="center"/>
    </xf>
    <xf numFmtId="0" fontId="22" fillId="5" borderId="10" xfId="2" applyFont="1" applyFill="1" applyBorder="1" applyAlignment="1">
      <alignment horizontal="center" vertical="center"/>
    </xf>
    <xf numFmtId="178" fontId="22" fillId="5" borderId="10" xfId="2" applyNumberFormat="1" applyFont="1" applyFill="1" applyBorder="1" applyAlignment="1">
      <alignment horizontal="center" vertical="center"/>
    </xf>
    <xf numFmtId="0" fontId="22" fillId="5" borderId="11" xfId="2" applyFont="1" applyFill="1" applyBorder="1" applyAlignment="1" applyProtection="1">
      <alignment horizontal="center" vertical="center"/>
      <protection locked="0"/>
    </xf>
    <xf numFmtId="0" fontId="22" fillId="5" borderId="12" xfId="2" applyFont="1" applyFill="1" applyBorder="1" applyAlignment="1" applyProtection="1">
      <alignment horizontal="center" vertical="center"/>
      <protection locked="0"/>
    </xf>
    <xf numFmtId="0" fontId="23" fillId="5" borderId="12" xfId="2" applyFont="1" applyFill="1" applyBorder="1" applyAlignment="1" applyProtection="1">
      <alignment horizontal="center" vertical="center"/>
      <protection locked="0"/>
    </xf>
    <xf numFmtId="0" fontId="2" fillId="5" borderId="12" xfId="2" applyFont="1" applyFill="1" applyBorder="1">
      <alignment vertical="center"/>
    </xf>
    <xf numFmtId="0" fontId="2" fillId="5" borderId="13" xfId="2" applyFont="1" applyFill="1" applyBorder="1">
      <alignment vertical="center"/>
    </xf>
    <xf numFmtId="0" fontId="24" fillId="0" borderId="14" xfId="2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79" fontId="2" fillId="0" borderId="0" xfId="2" applyNumberFormat="1" applyFont="1">
      <alignment vertical="center"/>
    </xf>
    <xf numFmtId="1" fontId="2" fillId="0" borderId="0" xfId="2" applyNumberFormat="1" applyFont="1">
      <alignment vertical="center"/>
    </xf>
    <xf numFmtId="0" fontId="10" fillId="5" borderId="16" xfId="2" applyFont="1" applyFill="1" applyBorder="1" applyAlignment="1">
      <alignment horizontal="center" vertical="center"/>
    </xf>
    <xf numFmtId="0" fontId="29" fillId="0" borderId="17" xfId="2" quotePrefix="1" applyFont="1" applyBorder="1">
      <alignment vertical="center"/>
    </xf>
    <xf numFmtId="0" fontId="2" fillId="0" borderId="18" xfId="2" applyFont="1" applyBorder="1">
      <alignment vertical="center"/>
    </xf>
    <xf numFmtId="0" fontId="2" fillId="0" borderId="19" xfId="2" applyFont="1" applyBorder="1">
      <alignment vertical="center"/>
    </xf>
    <xf numFmtId="0" fontId="2" fillId="0" borderId="20" xfId="2" quotePrefix="1" applyFont="1" applyBorder="1">
      <alignment vertical="center"/>
    </xf>
    <xf numFmtId="0" fontId="2" fillId="0" borderId="21" xfId="2" applyFont="1" applyBorder="1">
      <alignment vertical="center"/>
    </xf>
    <xf numFmtId="0" fontId="2" fillId="0" borderId="22" xfId="2" quotePrefix="1" applyFont="1" applyBorder="1">
      <alignment vertical="center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9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28" fillId="0" borderId="15" xfId="4" applyFont="1" applyFill="1" applyBorder="1" applyAlignment="1" applyProtection="1">
      <alignment horizontal="center" vertical="center"/>
    </xf>
    <xf numFmtId="0" fontId="25" fillId="0" borderId="15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176" fontId="15" fillId="0" borderId="0" xfId="2" applyNumberFormat="1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176" fontId="15" fillId="0" borderId="7" xfId="2" applyNumberFormat="1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5" fillId="0" borderId="1" xfId="2" applyFont="1" applyBorder="1" applyAlignment="1">
      <alignment horizontal="center" vertical="center" textRotation="91"/>
    </xf>
    <xf numFmtId="0" fontId="15" fillId="0" borderId="4" xfId="2" applyFont="1" applyBorder="1" applyAlignment="1">
      <alignment horizontal="center" vertical="center" textRotation="91"/>
    </xf>
    <xf numFmtId="0" fontId="15" fillId="0" borderId="6" xfId="2" applyFont="1" applyBorder="1" applyAlignment="1">
      <alignment horizontal="center" vertical="center" textRotation="91"/>
    </xf>
    <xf numFmtId="0" fontId="15" fillId="0" borderId="2" xfId="2" applyFont="1" applyBorder="1" applyAlignment="1">
      <alignment horizontal="center" vertical="center"/>
    </xf>
    <xf numFmtId="176" fontId="15" fillId="0" borderId="2" xfId="2" applyNumberFormat="1" applyFont="1" applyBorder="1" applyAlignment="1" applyProtection="1">
      <alignment horizontal="center" vertical="center"/>
      <protection locked="0"/>
    </xf>
    <xf numFmtId="14" fontId="16" fillId="0" borderId="2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">
    <cellStyle name="백분율" xfId="1" builtinId="5"/>
    <cellStyle name="백분율 2" xfId="5"/>
    <cellStyle name="백분율 3" xfId="6"/>
    <cellStyle name="쉼표 [0] 2" xfId="7"/>
    <cellStyle name="표준" xfId="0" builtinId="0"/>
    <cellStyle name="표준 2" xfId="8"/>
    <cellStyle name="표준 2 2" xfId="9"/>
    <cellStyle name="표준 2 3" xfId="10"/>
    <cellStyle name="표준 2 4" xfId="11"/>
    <cellStyle name="표준 2 6" xfId="12"/>
    <cellStyle name="표준 3" xfId="13"/>
    <cellStyle name="표준 4" xfId="14"/>
    <cellStyle name="표준 4 2" xfId="15"/>
    <cellStyle name="표준 5" xfId="2"/>
    <cellStyle name="표준 9" xfId="3"/>
    <cellStyle name="표준_양계혈청검사결과(견본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10.55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46176"/>
        <c:axId val="7974771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63488"/>
        <c:axId val="78061952"/>
      </c:lineChart>
      <c:catAx>
        <c:axId val="797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747712"/>
        <c:crosses val="autoZero"/>
        <c:auto val="1"/>
        <c:lblAlgn val="ctr"/>
        <c:lblOffset val="100"/>
        <c:noMultiLvlLbl val="0"/>
      </c:catAx>
      <c:valAx>
        <c:axId val="7974771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746176"/>
        <c:crosses val="autoZero"/>
        <c:crossBetween val="between"/>
      </c:valAx>
      <c:valAx>
        <c:axId val="7806195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063488"/>
        <c:crosses val="max"/>
        <c:crossBetween val="between"/>
      </c:valAx>
      <c:catAx>
        <c:axId val="7806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806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13888"/>
        <c:axId val="8221977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27200"/>
        <c:axId val="82221312"/>
      </c:lineChart>
      <c:catAx>
        <c:axId val="822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19776"/>
        <c:crosses val="autoZero"/>
        <c:auto val="1"/>
        <c:lblAlgn val="ctr"/>
        <c:lblOffset val="100"/>
        <c:noMultiLvlLbl val="0"/>
      </c:catAx>
      <c:valAx>
        <c:axId val="8221977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13888"/>
        <c:crosses val="autoZero"/>
        <c:crossBetween val="between"/>
      </c:valAx>
      <c:valAx>
        <c:axId val="822213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227200"/>
        <c:crosses val="max"/>
        <c:crossBetween val="between"/>
      </c:valAx>
      <c:catAx>
        <c:axId val="822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22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19.5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32288"/>
        <c:axId val="823422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5344"/>
        <c:axId val="82343808"/>
      </c:lineChart>
      <c:catAx>
        <c:axId val="823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42272"/>
        <c:crosses val="autoZero"/>
        <c:auto val="1"/>
        <c:lblAlgn val="ctr"/>
        <c:lblOffset val="100"/>
        <c:noMultiLvlLbl val="0"/>
      </c:catAx>
      <c:valAx>
        <c:axId val="823422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32288"/>
        <c:crosses val="autoZero"/>
        <c:crossBetween val="between"/>
      </c:valAx>
      <c:valAx>
        <c:axId val="823438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45344"/>
        <c:crosses val="max"/>
        <c:crossBetween val="between"/>
      </c:valAx>
      <c:catAx>
        <c:axId val="8234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343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25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16000"/>
        <c:axId val="8241753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29056"/>
        <c:axId val="82419072"/>
      </c:lineChart>
      <c:catAx>
        <c:axId val="824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17536"/>
        <c:crosses val="autoZero"/>
        <c:auto val="1"/>
        <c:lblAlgn val="ctr"/>
        <c:lblOffset val="100"/>
        <c:noMultiLvlLbl val="0"/>
      </c:catAx>
      <c:valAx>
        <c:axId val="8241753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16000"/>
        <c:crosses val="autoZero"/>
        <c:crossBetween val="between"/>
      </c:valAx>
      <c:valAx>
        <c:axId val="824190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429056"/>
        <c:crosses val="max"/>
        <c:crossBetween val="between"/>
      </c:valAx>
      <c:catAx>
        <c:axId val="8242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41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7.8000000000000007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03296"/>
        <c:axId val="7810483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6512"/>
        <c:axId val="81534976"/>
      </c:lineChart>
      <c:catAx>
        <c:axId val="781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104832"/>
        <c:crosses val="autoZero"/>
        <c:auto val="1"/>
        <c:lblAlgn val="ctr"/>
        <c:lblOffset val="100"/>
        <c:noMultiLvlLbl val="0"/>
      </c:catAx>
      <c:valAx>
        <c:axId val="7810483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103296"/>
        <c:crosses val="autoZero"/>
        <c:crossBetween val="between"/>
      </c:valAx>
      <c:valAx>
        <c:axId val="815349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36512"/>
        <c:crosses val="max"/>
        <c:crossBetween val="between"/>
      </c:valAx>
      <c:catAx>
        <c:axId val="8153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53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8.8000000000000007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0416"/>
        <c:axId val="815819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9376"/>
        <c:axId val="81583488"/>
      </c:lineChart>
      <c:catAx>
        <c:axId val="815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81952"/>
        <c:crosses val="autoZero"/>
        <c:auto val="1"/>
        <c:lblAlgn val="ctr"/>
        <c:lblOffset val="100"/>
        <c:noMultiLvlLbl val="0"/>
      </c:catAx>
      <c:valAx>
        <c:axId val="8158195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80416"/>
        <c:crosses val="autoZero"/>
        <c:crossBetween val="between"/>
      </c:valAx>
      <c:valAx>
        <c:axId val="8158348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589376"/>
        <c:crosses val="max"/>
        <c:crossBetween val="between"/>
      </c:valAx>
      <c:catAx>
        <c:axId val="8158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58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1970.5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6272"/>
        <c:axId val="818478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0.4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51136"/>
        <c:axId val="81849344"/>
      </c:lineChart>
      <c:catAx>
        <c:axId val="818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847808"/>
        <c:crosses val="autoZero"/>
        <c:auto val="1"/>
        <c:lblAlgn val="ctr"/>
        <c:lblOffset val="100"/>
        <c:noMultiLvlLbl val="0"/>
      </c:catAx>
      <c:valAx>
        <c:axId val="818478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846272"/>
        <c:crosses val="autoZero"/>
        <c:crossBetween val="between"/>
      </c:valAx>
      <c:valAx>
        <c:axId val="818493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851136"/>
        <c:crosses val="max"/>
        <c:crossBetween val="between"/>
      </c:valAx>
      <c:catAx>
        <c:axId val="8185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849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8539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82496"/>
        <c:axId val="8189657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4000"/>
        <c:axId val="81898112"/>
      </c:lineChart>
      <c:catAx>
        <c:axId val="8188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896576"/>
        <c:crosses val="autoZero"/>
        <c:auto val="1"/>
        <c:lblAlgn val="ctr"/>
        <c:lblOffset val="100"/>
        <c:noMultiLvlLbl val="0"/>
      </c:catAx>
      <c:valAx>
        <c:axId val="8189657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882496"/>
        <c:crosses val="autoZero"/>
        <c:crossBetween val="between"/>
      </c:valAx>
      <c:valAx>
        <c:axId val="81898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904000"/>
        <c:crosses val="max"/>
        <c:crossBetween val="between"/>
      </c:valAx>
      <c:catAx>
        <c:axId val="8190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898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51744"/>
        <c:axId val="819658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67360"/>
      </c:lineChart>
      <c:catAx>
        <c:axId val="8195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965824"/>
        <c:crosses val="autoZero"/>
        <c:auto val="1"/>
        <c:lblAlgn val="ctr"/>
        <c:lblOffset val="100"/>
        <c:noMultiLvlLbl val="0"/>
      </c:catAx>
      <c:valAx>
        <c:axId val="819658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951744"/>
        <c:crosses val="autoZero"/>
        <c:crossBetween val="between"/>
      </c:valAx>
      <c:valAx>
        <c:axId val="819673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981440"/>
        <c:crosses val="max"/>
        <c:crossBetween val="between"/>
      </c:valAx>
      <c:catAx>
        <c:axId val="8198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967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2387.5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12800"/>
        <c:axId val="820227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5856"/>
        <c:axId val="82024320"/>
      </c:lineChart>
      <c:catAx>
        <c:axId val="820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22784"/>
        <c:crosses val="autoZero"/>
        <c:auto val="1"/>
        <c:lblAlgn val="ctr"/>
        <c:lblOffset val="100"/>
        <c:noMultiLvlLbl val="0"/>
      </c:catAx>
      <c:valAx>
        <c:axId val="820227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12800"/>
        <c:crosses val="autoZero"/>
        <c:crossBetween val="between"/>
      </c:valAx>
      <c:valAx>
        <c:axId val="820243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25856"/>
        <c:crosses val="max"/>
        <c:crossBetween val="between"/>
      </c:valAx>
      <c:catAx>
        <c:axId val="8202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02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6208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62048"/>
        <c:axId val="821635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0.85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5104"/>
        <c:axId val="82165120"/>
      </c:lineChart>
      <c:catAx>
        <c:axId val="8216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163584"/>
        <c:crosses val="autoZero"/>
        <c:auto val="1"/>
        <c:lblAlgn val="ctr"/>
        <c:lblOffset val="100"/>
        <c:noMultiLvlLbl val="0"/>
      </c:catAx>
      <c:valAx>
        <c:axId val="821635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162048"/>
        <c:crosses val="autoZero"/>
        <c:crossBetween val="between"/>
      </c:valAx>
      <c:valAx>
        <c:axId val="821651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175104"/>
        <c:crosses val="max"/>
        <c:crossBetween val="between"/>
      </c:valAx>
      <c:catAx>
        <c:axId val="82175104"/>
        <c:scaling>
          <c:orientation val="minMax"/>
        </c:scaling>
        <c:delete val="1"/>
        <c:axPos val="b"/>
        <c:majorTickMark val="out"/>
        <c:minorTickMark val="none"/>
        <c:tickLblPos val="none"/>
        <c:crossAx val="8216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2423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75008"/>
        <c:axId val="820931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0.55000000000000004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04704"/>
        <c:axId val="82094720"/>
      </c:lineChart>
      <c:catAx>
        <c:axId val="820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3184"/>
        <c:crosses val="autoZero"/>
        <c:auto val="1"/>
        <c:lblAlgn val="ctr"/>
        <c:lblOffset val="100"/>
        <c:noMultiLvlLbl val="0"/>
      </c:catAx>
      <c:valAx>
        <c:axId val="820931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75008"/>
        <c:crosses val="autoZero"/>
        <c:crossBetween val="between"/>
      </c:valAx>
      <c:valAx>
        <c:axId val="820947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104704"/>
        <c:crosses val="max"/>
        <c:crossBetween val="between"/>
      </c:valAx>
      <c:catAx>
        <c:axId val="8210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094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4" workbookViewId="0">
      <selection activeCell="E12" sqref="E12"/>
    </sheetView>
  </sheetViews>
  <sheetFormatPr defaultRowHeight="16.5"/>
  <cols>
    <col min="1" max="1" width="1.375" style="1" customWidth="1"/>
    <col min="2" max="2" width="13" style="1" customWidth="1"/>
    <col min="3" max="3" width="9" style="1" customWidth="1"/>
    <col min="4" max="5" width="9.375" style="1" customWidth="1"/>
    <col min="6" max="6" width="8.375" style="1" customWidth="1"/>
    <col min="7" max="7" width="5.875" style="1" customWidth="1"/>
    <col min="8" max="25" width="3.25" style="1" customWidth="1"/>
    <col min="26" max="16384" width="9" style="8"/>
  </cols>
  <sheetData>
    <row r="1" spans="1:25" ht="20.25">
      <c r="B1" s="2"/>
      <c r="C1" s="3"/>
      <c r="D1" s="4"/>
      <c r="E1" s="5"/>
      <c r="F1" s="4"/>
      <c r="G1" s="157"/>
      <c r="H1" s="157"/>
      <c r="I1" s="157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13.5" customHeight="1">
      <c r="B3" s="159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7.25" thickBot="1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</row>
    <row r="5" spans="1:25" ht="17.25" thickTop="1">
      <c r="A5" s="9"/>
      <c r="B5" s="160" t="s">
        <v>3</v>
      </c>
      <c r="C5" s="13" t="s">
        <v>4</v>
      </c>
      <c r="D5" s="14"/>
      <c r="E5" s="15" t="s">
        <v>5</v>
      </c>
      <c r="F5" s="16"/>
      <c r="G5" s="163" t="s">
        <v>6</v>
      </c>
      <c r="H5" s="163"/>
      <c r="I5" s="17"/>
      <c r="J5" s="164">
        <v>43781</v>
      </c>
      <c r="K5" s="164"/>
      <c r="L5" s="164"/>
      <c r="M5" s="164"/>
      <c r="N5" s="164"/>
      <c r="O5" s="17"/>
      <c r="P5" s="18" t="s">
        <v>7</v>
      </c>
      <c r="Q5" s="19"/>
      <c r="R5" s="20"/>
      <c r="S5" s="15"/>
      <c r="T5" s="15"/>
      <c r="U5" s="165">
        <v>43789</v>
      </c>
      <c r="V5" s="166"/>
      <c r="W5" s="166"/>
      <c r="X5" s="166"/>
      <c r="Y5" s="21"/>
    </row>
    <row r="6" spans="1:25">
      <c r="A6" s="9"/>
      <c r="B6" s="161"/>
      <c r="C6" s="22" t="s">
        <v>8</v>
      </c>
      <c r="D6" s="23"/>
      <c r="E6" s="24" t="s">
        <v>9</v>
      </c>
      <c r="F6" s="25"/>
      <c r="G6" s="151" t="s">
        <v>10</v>
      </c>
      <c r="H6" s="151"/>
      <c r="I6" s="26"/>
      <c r="J6" s="167">
        <v>43664</v>
      </c>
      <c r="K6" s="167"/>
      <c r="L6" s="167"/>
      <c r="M6" s="167"/>
      <c r="N6" s="167"/>
      <c r="O6" s="26"/>
      <c r="P6" s="27" t="s">
        <v>11</v>
      </c>
      <c r="Q6" s="28"/>
      <c r="R6" s="28"/>
      <c r="S6" s="26"/>
      <c r="T6" s="28"/>
      <c r="U6" s="153"/>
      <c r="V6" s="153"/>
      <c r="W6" s="153"/>
      <c r="X6" s="153"/>
      <c r="Y6" s="29" t="s">
        <v>12</v>
      </c>
    </row>
    <row r="7" spans="1:25">
      <c r="A7" s="9"/>
      <c r="B7" s="161"/>
      <c r="C7" s="22" t="s">
        <v>13</v>
      </c>
      <c r="D7" s="23"/>
      <c r="E7" s="30"/>
      <c r="F7" s="31"/>
      <c r="G7" s="151" t="s">
        <v>14</v>
      </c>
      <c r="H7" s="151"/>
      <c r="I7" s="26"/>
      <c r="J7" s="152"/>
      <c r="K7" s="152"/>
      <c r="L7" s="152"/>
      <c r="M7" s="152"/>
      <c r="N7" s="152"/>
      <c r="O7" s="26"/>
      <c r="P7" s="27" t="s">
        <v>15</v>
      </c>
      <c r="Q7" s="30"/>
      <c r="R7" s="30"/>
      <c r="S7" s="30"/>
      <c r="T7" s="30"/>
      <c r="U7" s="153"/>
      <c r="V7" s="153"/>
      <c r="W7" s="153"/>
      <c r="X7" s="153"/>
      <c r="Y7" s="32"/>
    </row>
    <row r="8" spans="1:25" ht="17.25" thickBot="1">
      <c r="A8" s="33"/>
      <c r="B8" s="162"/>
      <c r="C8" s="34" t="s">
        <v>16</v>
      </c>
      <c r="D8" s="35"/>
      <c r="E8" s="36"/>
      <c r="F8" s="37"/>
      <c r="G8" s="154"/>
      <c r="H8" s="154"/>
      <c r="I8" s="38"/>
      <c r="J8" s="155"/>
      <c r="K8" s="155"/>
      <c r="L8" s="155"/>
      <c r="M8" s="155"/>
      <c r="N8" s="155"/>
      <c r="O8" s="38"/>
      <c r="P8" s="39"/>
      <c r="Q8" s="36"/>
      <c r="R8" s="36"/>
      <c r="S8" s="36"/>
      <c r="T8" s="36"/>
      <c r="U8" s="156"/>
      <c r="V8" s="156"/>
      <c r="W8" s="156"/>
      <c r="X8" s="156"/>
      <c r="Y8" s="40"/>
    </row>
    <row r="9" spans="1:25" ht="18" thickTop="1" thickBot="1">
      <c r="B9" s="41" t="s">
        <v>17</v>
      </c>
      <c r="C9" s="42"/>
      <c r="D9" s="43"/>
      <c r="E9" s="42"/>
      <c r="F9" s="42"/>
      <c r="G9" s="44"/>
      <c r="H9" s="44"/>
      <c r="I9" s="44"/>
      <c r="J9" s="44"/>
      <c r="K9" s="44"/>
      <c r="L9" s="45"/>
      <c r="M9" s="44"/>
      <c r="N9" s="44"/>
      <c r="O9" s="44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thickTop="1" thickBot="1">
      <c r="B10" s="46" t="str">
        <f>E6</f>
        <v>보은농장</v>
      </c>
      <c r="C10" s="47" t="s">
        <v>18</v>
      </c>
      <c r="D10" s="48">
        <f>ROUNDDOWN((J5-J6+1)/7,0)</f>
        <v>16</v>
      </c>
      <c r="E10" s="49" t="s">
        <v>19</v>
      </c>
      <c r="F10" s="50">
        <f>(J5-J6+1)-(D10*7)</f>
        <v>6</v>
      </c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1:25" ht="17.25" thickTop="1">
      <c r="B11" s="54" t="s">
        <v>20</v>
      </c>
      <c r="C11" s="54" t="s">
        <v>21</v>
      </c>
      <c r="D11" s="54" t="s">
        <v>22</v>
      </c>
      <c r="E11" s="54" t="s">
        <v>23</v>
      </c>
      <c r="F11" s="54" t="s">
        <v>24</v>
      </c>
      <c r="G11" s="54" t="s">
        <v>25</v>
      </c>
      <c r="H11" s="54">
        <v>0</v>
      </c>
      <c r="I11" s="54">
        <v>1</v>
      </c>
      <c r="J11" s="54">
        <v>2</v>
      </c>
      <c r="K11" s="54">
        <v>3</v>
      </c>
      <c r="L11" s="54">
        <v>4</v>
      </c>
      <c r="M11" s="54">
        <v>5</v>
      </c>
      <c r="N11" s="54">
        <v>6</v>
      </c>
      <c r="O11" s="54">
        <v>7</v>
      </c>
      <c r="P11" s="54">
        <v>8</v>
      </c>
      <c r="Q11" s="54">
        <v>9</v>
      </c>
      <c r="R11" s="54">
        <v>10</v>
      </c>
      <c r="S11" s="54">
        <v>11</v>
      </c>
      <c r="T11" s="54">
        <v>12</v>
      </c>
      <c r="U11" s="54">
        <v>13</v>
      </c>
      <c r="V11" s="54">
        <v>14</v>
      </c>
      <c r="W11" s="54">
        <v>15</v>
      </c>
      <c r="X11" s="54">
        <v>16</v>
      </c>
      <c r="Y11" s="54">
        <v>17</v>
      </c>
    </row>
    <row r="12" spans="1:25">
      <c r="B12" s="55" t="s">
        <v>26</v>
      </c>
      <c r="C12" s="55" t="s">
        <v>27</v>
      </c>
      <c r="D12" s="56">
        <v>43781</v>
      </c>
      <c r="E12" s="55">
        <v>7</v>
      </c>
      <c r="F12" s="55">
        <v>157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28</v>
      </c>
      <c r="C13" s="55" t="s">
        <v>27</v>
      </c>
      <c r="D13" s="56">
        <v>43781</v>
      </c>
      <c r="E13" s="55">
        <v>32</v>
      </c>
      <c r="F13" s="55">
        <v>119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26</v>
      </c>
      <c r="C14" s="55" t="s">
        <v>29</v>
      </c>
      <c r="D14" s="56">
        <v>43781</v>
      </c>
      <c r="E14" s="55">
        <v>11</v>
      </c>
      <c r="F14" s="55">
        <v>200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28</v>
      </c>
      <c r="C15" s="55" t="s">
        <v>29</v>
      </c>
      <c r="D15" s="56">
        <v>43781</v>
      </c>
      <c r="E15" s="55">
        <v>39</v>
      </c>
      <c r="F15" s="55">
        <v>82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26</v>
      </c>
      <c r="C16" s="55" t="s">
        <v>30</v>
      </c>
      <c r="D16" s="56">
        <v>43781</v>
      </c>
      <c r="E16" s="55">
        <v>6711</v>
      </c>
      <c r="F16" s="55">
        <v>45</v>
      </c>
      <c r="G16" s="55">
        <v>10</v>
      </c>
      <c r="H16" s="55"/>
      <c r="I16" s="55"/>
      <c r="J16" s="55">
        <v>1</v>
      </c>
      <c r="K16" s="55">
        <v>1</v>
      </c>
      <c r="L16" s="55"/>
      <c r="M16" s="55">
        <v>3</v>
      </c>
      <c r="N16" s="55">
        <v>2</v>
      </c>
      <c r="O16" s="55">
        <v>2</v>
      </c>
      <c r="P16" s="55"/>
      <c r="Q16" s="55">
        <v>1</v>
      </c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28</v>
      </c>
      <c r="C17" s="55" t="s">
        <v>30</v>
      </c>
      <c r="D17" s="56">
        <v>43781</v>
      </c>
      <c r="E17" s="55">
        <v>10367</v>
      </c>
      <c r="F17" s="55">
        <v>37</v>
      </c>
      <c r="G17" s="55">
        <v>10</v>
      </c>
      <c r="H17" s="55"/>
      <c r="I17" s="55"/>
      <c r="J17" s="55"/>
      <c r="K17" s="55">
        <v>1</v>
      </c>
      <c r="L17" s="55"/>
      <c r="M17" s="55"/>
      <c r="N17" s="55">
        <v>2</v>
      </c>
      <c r="O17" s="55">
        <v>2</v>
      </c>
      <c r="P17" s="55">
        <v>1</v>
      </c>
      <c r="Q17" s="55">
        <v>1</v>
      </c>
      <c r="R17" s="55">
        <v>3</v>
      </c>
      <c r="S17" s="55"/>
      <c r="T17" s="55"/>
      <c r="U17" s="55"/>
      <c r="V17" s="55"/>
      <c r="W17" s="55"/>
      <c r="X17" s="55"/>
      <c r="Y17" s="55"/>
    </row>
    <row r="18" spans="2:25">
      <c r="B18" s="55" t="s">
        <v>26</v>
      </c>
      <c r="C18" s="55" t="s">
        <v>31</v>
      </c>
      <c r="D18" s="56">
        <v>43781</v>
      </c>
      <c r="E18" s="55">
        <v>1444</v>
      </c>
      <c r="F18" s="55">
        <v>66</v>
      </c>
      <c r="G18" s="55">
        <v>10</v>
      </c>
      <c r="H18" s="55">
        <v>8</v>
      </c>
      <c r="I18" s="55"/>
      <c r="J18" s="55">
        <v>1</v>
      </c>
      <c r="K18" s="55">
        <v>1</v>
      </c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2:25">
      <c r="B19" s="55" t="s">
        <v>28</v>
      </c>
      <c r="C19" s="55" t="s">
        <v>31</v>
      </c>
      <c r="D19" s="56">
        <v>43781</v>
      </c>
      <c r="E19" s="55">
        <v>2497</v>
      </c>
      <c r="F19" s="55">
        <v>56</v>
      </c>
      <c r="G19" s="55">
        <v>10</v>
      </c>
      <c r="H19" s="55">
        <v>4</v>
      </c>
      <c r="I19" s="55"/>
      <c r="J19" s="55">
        <v>2</v>
      </c>
      <c r="K19" s="55">
        <v>3</v>
      </c>
      <c r="L19" s="55"/>
      <c r="M19" s="55">
        <v>1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2:25">
      <c r="B20" s="55" t="s">
        <v>26</v>
      </c>
      <c r="C20" s="55" t="s">
        <v>32</v>
      </c>
      <c r="D20" s="56">
        <v>43781</v>
      </c>
      <c r="E20" s="57">
        <v>10.1</v>
      </c>
      <c r="F20" s="58">
        <v>7.3055919541843579</v>
      </c>
      <c r="G20" s="55">
        <v>10</v>
      </c>
      <c r="H20" s="55" t="s">
        <v>33</v>
      </c>
      <c r="I20" s="55" t="s">
        <v>33</v>
      </c>
      <c r="J20" s="55" t="s">
        <v>33</v>
      </c>
      <c r="K20" s="55" t="s">
        <v>33</v>
      </c>
      <c r="L20" s="55" t="s">
        <v>33</v>
      </c>
      <c r="M20" s="55" t="s">
        <v>33</v>
      </c>
      <c r="N20" s="55" t="s">
        <v>33</v>
      </c>
      <c r="O20" s="55" t="s">
        <v>33</v>
      </c>
      <c r="P20" s="55" t="s">
        <v>33</v>
      </c>
      <c r="Q20" s="55">
        <v>2</v>
      </c>
      <c r="R20" s="55">
        <v>5</v>
      </c>
      <c r="S20" s="55">
        <v>3</v>
      </c>
      <c r="T20" s="55" t="s">
        <v>33</v>
      </c>
      <c r="U20" s="55"/>
      <c r="V20" s="55"/>
      <c r="W20" s="55"/>
      <c r="X20" s="55"/>
      <c r="Y20" s="55"/>
    </row>
    <row r="21" spans="2:25">
      <c r="B21" s="55" t="s">
        <v>28</v>
      </c>
      <c r="C21" s="55" t="s">
        <v>32</v>
      </c>
      <c r="D21" s="56">
        <v>43781</v>
      </c>
      <c r="E21" s="57">
        <v>11</v>
      </c>
      <c r="F21" s="58">
        <v>6.0606060606060597</v>
      </c>
      <c r="G21" s="55">
        <v>10</v>
      </c>
      <c r="H21" s="55" t="s">
        <v>33</v>
      </c>
      <c r="I21" s="55" t="s">
        <v>33</v>
      </c>
      <c r="J21" s="55" t="s">
        <v>33</v>
      </c>
      <c r="K21" s="55" t="s">
        <v>33</v>
      </c>
      <c r="L21" s="55" t="s">
        <v>33</v>
      </c>
      <c r="M21" s="55" t="s">
        <v>33</v>
      </c>
      <c r="N21" s="55" t="s">
        <v>33</v>
      </c>
      <c r="O21" s="55" t="s">
        <v>33</v>
      </c>
      <c r="P21" s="55" t="s">
        <v>33</v>
      </c>
      <c r="Q21" s="55" t="s">
        <v>33</v>
      </c>
      <c r="R21" s="55">
        <v>2</v>
      </c>
      <c r="S21" s="55">
        <v>6</v>
      </c>
      <c r="T21" s="55">
        <v>2</v>
      </c>
      <c r="U21" s="55"/>
      <c r="V21" s="55"/>
      <c r="W21" s="55"/>
      <c r="X21" s="55"/>
      <c r="Y21" s="55"/>
    </row>
    <row r="22" spans="2:25">
      <c r="B22" s="55" t="s">
        <v>26</v>
      </c>
      <c r="C22" s="55" t="s">
        <v>34</v>
      </c>
      <c r="D22" s="56">
        <v>43781</v>
      </c>
      <c r="E22" s="57">
        <v>7.9</v>
      </c>
      <c r="F22" s="59">
        <v>21.05481004198252</v>
      </c>
      <c r="G22" s="55">
        <v>10</v>
      </c>
      <c r="H22" s="55" t="s">
        <v>33</v>
      </c>
      <c r="I22" s="55" t="s">
        <v>33</v>
      </c>
      <c r="J22" s="55" t="s">
        <v>33</v>
      </c>
      <c r="K22" s="55" t="s">
        <v>33</v>
      </c>
      <c r="L22" s="55">
        <v>1</v>
      </c>
      <c r="M22" s="55" t="s">
        <v>33</v>
      </c>
      <c r="N22" s="55" t="s">
        <v>33</v>
      </c>
      <c r="O22" s="55">
        <v>2</v>
      </c>
      <c r="P22" s="55">
        <v>3</v>
      </c>
      <c r="Q22" s="55">
        <v>3</v>
      </c>
      <c r="R22" s="55">
        <v>1</v>
      </c>
      <c r="S22" s="55" t="s">
        <v>33</v>
      </c>
      <c r="T22" s="55" t="s">
        <v>33</v>
      </c>
      <c r="U22" s="55"/>
      <c r="V22" s="55"/>
      <c r="W22" s="55"/>
      <c r="X22" s="55"/>
      <c r="Y22" s="55"/>
    </row>
    <row r="23" spans="2:25">
      <c r="B23" s="55" t="s">
        <v>28</v>
      </c>
      <c r="C23" s="55" t="s">
        <v>34</v>
      </c>
      <c r="D23" s="56">
        <v>43781</v>
      </c>
      <c r="E23" s="57">
        <v>7.7</v>
      </c>
      <c r="F23" s="60">
        <v>12.320562312344354</v>
      </c>
      <c r="G23" s="55">
        <v>10</v>
      </c>
      <c r="H23" s="55" t="s">
        <v>33</v>
      </c>
      <c r="I23" s="55" t="s">
        <v>33</v>
      </c>
      <c r="J23" s="55" t="s">
        <v>33</v>
      </c>
      <c r="K23" s="55" t="s">
        <v>33</v>
      </c>
      <c r="L23" s="55" t="s">
        <v>33</v>
      </c>
      <c r="M23" s="55" t="s">
        <v>33</v>
      </c>
      <c r="N23" s="55">
        <v>1</v>
      </c>
      <c r="O23" s="55">
        <v>3</v>
      </c>
      <c r="P23" s="55">
        <v>4</v>
      </c>
      <c r="Q23" s="55">
        <v>2</v>
      </c>
      <c r="R23" s="55" t="s">
        <v>33</v>
      </c>
      <c r="S23" s="55" t="s">
        <v>33</v>
      </c>
      <c r="T23" s="55" t="s">
        <v>33</v>
      </c>
      <c r="U23" s="55"/>
      <c r="V23" s="55"/>
      <c r="W23" s="55"/>
      <c r="X23" s="55"/>
      <c r="Y23" s="55"/>
    </row>
    <row r="24" spans="2:25">
      <c r="B24" s="55" t="s">
        <v>26</v>
      </c>
      <c r="C24" s="55" t="s">
        <v>35</v>
      </c>
      <c r="D24" s="56">
        <v>43781</v>
      </c>
      <c r="E24" s="55">
        <v>1411</v>
      </c>
      <c r="F24" s="55">
        <v>86</v>
      </c>
      <c r="G24" s="55">
        <v>10</v>
      </c>
      <c r="H24" s="55">
        <v>7</v>
      </c>
      <c r="I24" s="55">
        <v>1</v>
      </c>
      <c r="J24" s="55">
        <v>1</v>
      </c>
      <c r="K24" s="55"/>
      <c r="L24" s="55">
        <v>1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2:25">
      <c r="B25" s="55" t="s">
        <v>28</v>
      </c>
      <c r="C25" s="55" t="s">
        <v>35</v>
      </c>
      <c r="D25" s="56">
        <v>43781</v>
      </c>
      <c r="E25" s="55">
        <v>3435</v>
      </c>
      <c r="F25" s="55">
        <v>80</v>
      </c>
      <c r="G25" s="55">
        <v>10</v>
      </c>
      <c r="H25" s="55">
        <v>2</v>
      </c>
      <c r="I25" s="55">
        <v>2</v>
      </c>
      <c r="J25" s="55">
        <v>1</v>
      </c>
      <c r="K25" s="55">
        <v>1</v>
      </c>
      <c r="L25" s="55">
        <v>1</v>
      </c>
      <c r="M25" s="55">
        <v>1</v>
      </c>
      <c r="N25" s="55">
        <v>1</v>
      </c>
      <c r="O25" s="55">
        <v>1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2:25">
      <c r="B26" s="55" t="s">
        <v>26</v>
      </c>
      <c r="C26" s="55" t="s">
        <v>36</v>
      </c>
      <c r="D26" s="56">
        <v>43781</v>
      </c>
      <c r="E26" s="55">
        <v>4577</v>
      </c>
      <c r="F26" s="55">
        <v>89</v>
      </c>
      <c r="G26" s="55">
        <v>10</v>
      </c>
      <c r="H26" s="55">
        <v>3</v>
      </c>
      <c r="I26" s="55"/>
      <c r="J26" s="55">
        <v>2</v>
      </c>
      <c r="K26" s="55"/>
      <c r="L26" s="55">
        <v>1</v>
      </c>
      <c r="M26" s="55"/>
      <c r="N26" s="55">
        <v>1</v>
      </c>
      <c r="O26" s="55"/>
      <c r="P26" s="55">
        <v>1</v>
      </c>
      <c r="Q26" s="55">
        <v>2</v>
      </c>
      <c r="R26" s="55"/>
      <c r="S26" s="55"/>
      <c r="T26" s="55"/>
      <c r="U26" s="55"/>
      <c r="V26" s="55"/>
      <c r="W26" s="55"/>
      <c r="X26" s="55"/>
      <c r="Y26" s="55"/>
    </row>
    <row r="27" spans="2:25">
      <c r="B27" s="55" t="s">
        <v>28</v>
      </c>
      <c r="C27" s="55" t="s">
        <v>36</v>
      </c>
      <c r="D27" s="56">
        <v>43781</v>
      </c>
      <c r="E27" s="55">
        <v>7839</v>
      </c>
      <c r="F27" s="55">
        <v>41</v>
      </c>
      <c r="G27" s="55">
        <v>10</v>
      </c>
      <c r="H27" s="55"/>
      <c r="I27" s="55">
        <v>1</v>
      </c>
      <c r="J27" s="55"/>
      <c r="K27" s="55"/>
      <c r="L27" s="55">
        <v>1</v>
      </c>
      <c r="M27" s="55">
        <v>1</v>
      </c>
      <c r="N27" s="55"/>
      <c r="O27" s="55">
        <v>1</v>
      </c>
      <c r="P27" s="55">
        <v>5</v>
      </c>
      <c r="Q27" s="55"/>
      <c r="R27" s="55">
        <v>1</v>
      </c>
      <c r="S27" s="55"/>
      <c r="T27" s="55"/>
      <c r="U27" s="55"/>
      <c r="V27" s="55"/>
      <c r="W27" s="55"/>
      <c r="X27" s="55"/>
      <c r="Y27" s="55"/>
    </row>
    <row r="28" spans="2:25">
      <c r="B28" s="55" t="s">
        <v>26</v>
      </c>
      <c r="C28" s="55" t="s">
        <v>37</v>
      </c>
      <c r="D28" s="56">
        <v>43781</v>
      </c>
      <c r="E28" s="57">
        <v>8.3000000000000007</v>
      </c>
      <c r="F28" s="58">
        <v>34.101091912214905</v>
      </c>
      <c r="G28" s="55">
        <v>10</v>
      </c>
      <c r="H28" s="55" t="s">
        <v>33</v>
      </c>
      <c r="I28" s="55">
        <v>1</v>
      </c>
      <c r="J28" s="55" t="s">
        <v>33</v>
      </c>
      <c r="K28" s="55" t="s">
        <v>33</v>
      </c>
      <c r="L28" s="55" t="s">
        <v>33</v>
      </c>
      <c r="M28" s="55" t="s">
        <v>33</v>
      </c>
      <c r="N28" s="55">
        <v>1</v>
      </c>
      <c r="O28" s="55" t="s">
        <v>33</v>
      </c>
      <c r="P28" s="55" t="s">
        <v>33</v>
      </c>
      <c r="Q28" s="55">
        <v>4</v>
      </c>
      <c r="R28" s="55">
        <v>4</v>
      </c>
      <c r="S28" s="55" t="s">
        <v>33</v>
      </c>
      <c r="T28" s="55" t="s">
        <v>33</v>
      </c>
      <c r="U28" s="55"/>
      <c r="V28" s="55"/>
      <c r="W28" s="55"/>
      <c r="X28" s="55"/>
      <c r="Y28" s="55"/>
    </row>
    <row r="29" spans="2:25">
      <c r="B29" s="55" t="s">
        <v>28</v>
      </c>
      <c r="C29" s="55" t="s">
        <v>37</v>
      </c>
      <c r="D29" s="56">
        <v>43781</v>
      </c>
      <c r="E29" s="57">
        <v>9.3000000000000007</v>
      </c>
      <c r="F29" s="58">
        <v>8.8523935736404944</v>
      </c>
      <c r="G29" s="55">
        <v>10</v>
      </c>
      <c r="H29" s="55" t="s">
        <v>33</v>
      </c>
      <c r="I29" s="55" t="s">
        <v>33</v>
      </c>
      <c r="J29" s="55" t="s">
        <v>33</v>
      </c>
      <c r="K29" s="55" t="s">
        <v>33</v>
      </c>
      <c r="L29" s="55" t="s">
        <v>33</v>
      </c>
      <c r="M29" s="55" t="s">
        <v>33</v>
      </c>
      <c r="N29" s="55" t="s">
        <v>33</v>
      </c>
      <c r="O29" s="55" t="s">
        <v>33</v>
      </c>
      <c r="P29" s="55">
        <v>2</v>
      </c>
      <c r="Q29" s="55">
        <v>3</v>
      </c>
      <c r="R29" s="55">
        <v>5</v>
      </c>
      <c r="S29" s="55" t="s">
        <v>33</v>
      </c>
      <c r="T29" s="55" t="s">
        <v>33</v>
      </c>
      <c r="U29" s="55"/>
      <c r="V29" s="55"/>
      <c r="W29" s="55"/>
      <c r="X29" s="55"/>
      <c r="Y29" s="55"/>
    </row>
    <row r="30" spans="2:25">
      <c r="E30" s="61"/>
      <c r="F30" s="62"/>
    </row>
    <row r="31" spans="2:25">
      <c r="B31" s="63" t="s">
        <v>38</v>
      </c>
    </row>
    <row r="32" spans="2:25">
      <c r="B32" s="64" t="s">
        <v>62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6"/>
    </row>
    <row r="33" spans="2:25">
      <c r="B33" s="67" t="s">
        <v>63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8"/>
    </row>
    <row r="34" spans="2:25">
      <c r="B34" s="67" t="s">
        <v>65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8"/>
    </row>
    <row r="35" spans="2:25">
      <c r="B35" s="67" t="s">
        <v>64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8"/>
    </row>
    <row r="36" spans="2:25"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1"/>
    </row>
    <row r="39" spans="2:25">
      <c r="B39" s="149" t="s">
        <v>39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2:25" ht="17.25">
      <c r="B40" s="150" t="s">
        <v>40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9:Y39"/>
    <mergeCell ref="B40:Y4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2:G2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3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 D24:D2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3 D12:D19 D24:D2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8:D2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D2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8:G29 B24:Y27 B12:Y19 G20:G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Y29 B20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selection activeCell="AA14" sqref="AA14"/>
    </sheetView>
  </sheetViews>
  <sheetFormatPr defaultRowHeight="16.5"/>
  <cols>
    <col min="1" max="1" width="1.375" style="81" customWidth="1"/>
    <col min="2" max="2" width="13.25" style="81" customWidth="1"/>
    <col min="3" max="3" width="9" style="81" customWidth="1"/>
    <col min="4" max="4" width="9.75" style="81" bestFit="1" customWidth="1"/>
    <col min="5" max="5" width="9.375" style="81" customWidth="1"/>
    <col min="6" max="6" width="7.75" style="81" customWidth="1"/>
    <col min="7" max="7" width="5.875" style="81" customWidth="1"/>
    <col min="8" max="25" width="3.25" style="81" customWidth="1"/>
  </cols>
  <sheetData>
    <row r="1" spans="1:25" ht="20.25">
      <c r="B1" s="82"/>
      <c r="C1" s="83"/>
      <c r="D1" s="84"/>
      <c r="E1" s="85"/>
      <c r="F1" s="84"/>
      <c r="G1" s="176"/>
      <c r="H1" s="176"/>
      <c r="I1" s="176"/>
      <c r="J1" s="84"/>
      <c r="K1" s="84"/>
      <c r="L1" s="84"/>
      <c r="M1" s="84"/>
      <c r="N1" s="84"/>
      <c r="O1" s="86"/>
      <c r="P1" s="84"/>
      <c r="Q1" s="86"/>
      <c r="R1" s="84"/>
      <c r="S1" s="84"/>
      <c r="T1" s="87"/>
      <c r="U1" s="84"/>
      <c r="V1" s="84"/>
      <c r="W1" s="84"/>
      <c r="X1" s="84"/>
      <c r="Y1" s="84"/>
    </row>
    <row r="2" spans="1:25" ht="20.25">
      <c r="B2" s="177" t="s">
        <v>66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>
      <c r="B3" s="159" t="s">
        <v>67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7.25" thickBot="1">
      <c r="A4" s="88"/>
      <c r="B4" s="89" t="s">
        <v>68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  <c r="R4" s="91"/>
      <c r="S4" s="91"/>
      <c r="T4" s="91"/>
      <c r="U4" s="91"/>
      <c r="V4" s="91"/>
      <c r="W4" s="91"/>
      <c r="X4" s="91"/>
      <c r="Y4" s="91"/>
    </row>
    <row r="5" spans="1:25" ht="17.25" thickTop="1">
      <c r="A5" s="88"/>
      <c r="B5" s="178" t="s">
        <v>69</v>
      </c>
      <c r="C5" s="92" t="s">
        <v>70</v>
      </c>
      <c r="D5" s="93"/>
      <c r="E5" s="94" t="s">
        <v>71</v>
      </c>
      <c r="F5" s="95"/>
      <c r="G5" s="181" t="s">
        <v>72</v>
      </c>
      <c r="H5" s="181"/>
      <c r="I5" s="96"/>
      <c r="J5" s="182">
        <v>43808</v>
      </c>
      <c r="K5" s="182"/>
      <c r="L5" s="182"/>
      <c r="M5" s="182"/>
      <c r="N5" s="182"/>
      <c r="O5" s="96"/>
      <c r="P5" s="97" t="s">
        <v>73</v>
      </c>
      <c r="Q5" s="98"/>
      <c r="R5" s="99"/>
      <c r="S5" s="94"/>
      <c r="T5" s="94"/>
      <c r="U5" s="183">
        <v>43811</v>
      </c>
      <c r="V5" s="184"/>
      <c r="W5" s="184"/>
      <c r="X5" s="184"/>
      <c r="Y5" s="100"/>
    </row>
    <row r="6" spans="1:25">
      <c r="A6" s="88"/>
      <c r="B6" s="179"/>
      <c r="C6" s="101" t="s">
        <v>74</v>
      </c>
      <c r="D6" s="102"/>
      <c r="E6" s="103" t="s">
        <v>75</v>
      </c>
      <c r="F6" s="104"/>
      <c r="G6" s="170" t="s">
        <v>76</v>
      </c>
      <c r="H6" s="170"/>
      <c r="I6" s="105"/>
      <c r="J6" s="167">
        <v>43664</v>
      </c>
      <c r="K6" s="167"/>
      <c r="L6" s="167"/>
      <c r="M6" s="167"/>
      <c r="N6" s="167"/>
      <c r="O6" s="105"/>
      <c r="P6" s="106" t="s">
        <v>77</v>
      </c>
      <c r="Q6" s="107"/>
      <c r="R6" s="107"/>
      <c r="S6" s="105"/>
      <c r="T6" s="107"/>
      <c r="U6" s="172"/>
      <c r="V6" s="172"/>
      <c r="W6" s="172"/>
      <c r="X6" s="172"/>
      <c r="Y6" s="108" t="s">
        <v>78</v>
      </c>
    </row>
    <row r="7" spans="1:25">
      <c r="A7" s="88"/>
      <c r="B7" s="179"/>
      <c r="C7" s="101" t="s">
        <v>79</v>
      </c>
      <c r="D7" s="102"/>
      <c r="E7" s="109"/>
      <c r="F7" s="110"/>
      <c r="G7" s="170" t="s">
        <v>80</v>
      </c>
      <c r="H7" s="170"/>
      <c r="I7" s="105"/>
      <c r="J7" s="171"/>
      <c r="K7" s="171"/>
      <c r="L7" s="171"/>
      <c r="M7" s="171"/>
      <c r="N7" s="171"/>
      <c r="O7" s="105"/>
      <c r="P7" s="106" t="s">
        <v>81</v>
      </c>
      <c r="Q7" s="109"/>
      <c r="R7" s="109"/>
      <c r="S7" s="109"/>
      <c r="T7" s="109"/>
      <c r="U7" s="172"/>
      <c r="V7" s="172"/>
      <c r="W7" s="172"/>
      <c r="X7" s="172"/>
      <c r="Y7" s="111"/>
    </row>
    <row r="8" spans="1:25" ht="17.25" thickBot="1">
      <c r="A8" s="112"/>
      <c r="B8" s="180"/>
      <c r="C8" s="113" t="s">
        <v>82</v>
      </c>
      <c r="D8" s="114"/>
      <c r="E8" s="115"/>
      <c r="F8" s="116"/>
      <c r="G8" s="173"/>
      <c r="H8" s="173"/>
      <c r="I8" s="117"/>
      <c r="J8" s="174"/>
      <c r="K8" s="174"/>
      <c r="L8" s="174"/>
      <c r="M8" s="174"/>
      <c r="N8" s="174"/>
      <c r="O8" s="117"/>
      <c r="P8" s="118"/>
      <c r="Q8" s="115"/>
      <c r="R8" s="115"/>
      <c r="S8" s="115"/>
      <c r="T8" s="115"/>
      <c r="U8" s="175"/>
      <c r="V8" s="175"/>
      <c r="W8" s="175"/>
      <c r="X8" s="175"/>
      <c r="Y8" s="119"/>
    </row>
    <row r="9" spans="1:25" ht="18" thickTop="1" thickBot="1">
      <c r="B9" s="120" t="s">
        <v>83</v>
      </c>
      <c r="C9" s="121"/>
      <c r="D9" s="122"/>
      <c r="E9" s="121"/>
      <c r="F9" s="121"/>
      <c r="G9" s="123"/>
      <c r="H9" s="123"/>
      <c r="I9" s="123"/>
      <c r="J9" s="123"/>
      <c r="K9" s="123"/>
      <c r="L9" s="124"/>
      <c r="M9" s="123"/>
      <c r="N9" s="123"/>
      <c r="O9" s="123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8" thickTop="1" thickBot="1">
      <c r="B10" s="125" t="str">
        <f>E6</f>
        <v>보은농장</v>
      </c>
      <c r="C10" s="126" t="s">
        <v>84</v>
      </c>
      <c r="D10" s="127">
        <f>ROUNDDOWN((J5-J6+1)/7,0)</f>
        <v>20</v>
      </c>
      <c r="E10" s="128" t="s">
        <v>85</v>
      </c>
      <c r="F10" s="129">
        <f>(J5-J6+1)-(D10*7)</f>
        <v>5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ht="17.25" thickTop="1">
      <c r="B11" s="133" t="s">
        <v>20</v>
      </c>
      <c r="C11" s="133" t="s">
        <v>21</v>
      </c>
      <c r="D11" s="133" t="s">
        <v>22</v>
      </c>
      <c r="E11" s="133" t="s">
        <v>23</v>
      </c>
      <c r="F11" s="133" t="s">
        <v>24</v>
      </c>
      <c r="G11" s="133" t="s">
        <v>25</v>
      </c>
      <c r="H11" s="133">
        <v>0</v>
      </c>
      <c r="I11" s="133">
        <v>1</v>
      </c>
      <c r="J11" s="133">
        <v>2</v>
      </c>
      <c r="K11" s="133">
        <v>3</v>
      </c>
      <c r="L11" s="133">
        <v>4</v>
      </c>
      <c r="M11" s="133">
        <v>5</v>
      </c>
      <c r="N11" s="133">
        <v>6</v>
      </c>
      <c r="O11" s="133">
        <v>7</v>
      </c>
      <c r="P11" s="133">
        <v>8</v>
      </c>
      <c r="Q11" s="133">
        <v>9</v>
      </c>
      <c r="R11" s="133">
        <v>10</v>
      </c>
      <c r="S11" s="133">
        <v>11</v>
      </c>
      <c r="T11" s="133">
        <v>12</v>
      </c>
      <c r="U11" s="133">
        <v>13</v>
      </c>
      <c r="V11" s="133">
        <v>14</v>
      </c>
      <c r="W11" s="133">
        <v>15</v>
      </c>
      <c r="X11" s="133">
        <v>16</v>
      </c>
      <c r="Y11" s="133">
        <v>17</v>
      </c>
    </row>
    <row r="12" spans="1:25" ht="17.25" customHeight="1">
      <c r="B12" s="55" t="s">
        <v>86</v>
      </c>
      <c r="C12" s="55" t="s">
        <v>87</v>
      </c>
      <c r="D12" s="56">
        <v>43808</v>
      </c>
      <c r="E12" s="55">
        <v>44</v>
      </c>
      <c r="F12" s="55">
        <v>118</v>
      </c>
      <c r="G12" s="55">
        <v>9</v>
      </c>
      <c r="H12" s="55">
        <v>9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88</v>
      </c>
      <c r="C13" s="55" t="s">
        <v>87</v>
      </c>
      <c r="D13" s="56">
        <v>43808</v>
      </c>
      <c r="E13" s="55">
        <v>35</v>
      </c>
      <c r="F13" s="55">
        <v>134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86</v>
      </c>
      <c r="C14" s="55" t="s">
        <v>89</v>
      </c>
      <c r="D14" s="56">
        <v>43808</v>
      </c>
      <c r="E14" s="55">
        <v>72</v>
      </c>
      <c r="F14" s="55">
        <v>231</v>
      </c>
      <c r="G14" s="55">
        <v>9</v>
      </c>
      <c r="H14" s="55">
        <v>9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88</v>
      </c>
      <c r="C15" s="55" t="s">
        <v>89</v>
      </c>
      <c r="D15" s="56">
        <v>43808</v>
      </c>
      <c r="E15" s="55">
        <v>22</v>
      </c>
      <c r="F15" s="55">
        <v>123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86</v>
      </c>
      <c r="C16" s="55" t="s">
        <v>90</v>
      </c>
      <c r="D16" s="56">
        <v>43808</v>
      </c>
      <c r="E16" s="55">
        <v>2197</v>
      </c>
      <c r="F16" s="55">
        <v>37</v>
      </c>
      <c r="G16" s="55">
        <v>9</v>
      </c>
      <c r="H16" s="55">
        <v>1</v>
      </c>
      <c r="I16" s="55"/>
      <c r="J16" s="55">
        <v>3</v>
      </c>
      <c r="K16" s="55">
        <v>3</v>
      </c>
      <c r="L16" s="55">
        <v>2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2:25">
      <c r="B17" s="55" t="s">
        <v>88</v>
      </c>
      <c r="C17" s="55" t="s">
        <v>90</v>
      </c>
      <c r="D17" s="56">
        <v>43808</v>
      </c>
      <c r="E17" s="55">
        <v>2578</v>
      </c>
      <c r="F17" s="55">
        <v>44</v>
      </c>
      <c r="G17" s="55">
        <v>11</v>
      </c>
      <c r="H17" s="55">
        <v>1</v>
      </c>
      <c r="I17" s="55"/>
      <c r="J17" s="55">
        <v>1</v>
      </c>
      <c r="K17" s="55">
        <v>5</v>
      </c>
      <c r="L17" s="55">
        <v>3</v>
      </c>
      <c r="M17" s="55">
        <v>1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9" spans="2:25">
      <c r="B19" s="134" t="s">
        <v>93</v>
      </c>
    </row>
    <row r="20" spans="2:25">
      <c r="B20" s="64" t="s">
        <v>92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6"/>
    </row>
    <row r="21" spans="2:25">
      <c r="B21" s="67" t="s">
        <v>91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138"/>
    </row>
    <row r="22" spans="2:25">
      <c r="B22" s="137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138"/>
    </row>
    <row r="23" spans="2:25">
      <c r="B23" s="139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138"/>
    </row>
    <row r="24" spans="2:25"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7" spans="2:25">
      <c r="B27" s="168" t="s">
        <v>39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  <row r="28" spans="2:25" ht="17.25">
      <c r="B28" s="169" t="s">
        <v>40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</row>
    <row r="31" spans="2: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2: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7:Y27"/>
    <mergeCell ref="B28:Y28"/>
    <mergeCell ref="G7:H7"/>
    <mergeCell ref="J7:N7"/>
    <mergeCell ref="U7:X7"/>
    <mergeCell ref="G8:H8"/>
    <mergeCell ref="J8:N8"/>
    <mergeCell ref="U8:X8"/>
  </mergeCells>
  <phoneticPr fontId="3" type="noConversion"/>
  <conditionalFormatting sqref="B11:Y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D12:D14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 B12:Y14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A4" workbookViewId="0">
      <selection activeCell="C39" sqref="C39"/>
    </sheetView>
  </sheetViews>
  <sheetFormatPr defaultRowHeight="16.5"/>
  <cols>
    <col min="1" max="1" width="1.375" style="81" customWidth="1"/>
    <col min="2" max="2" width="13.25" style="81" customWidth="1"/>
    <col min="3" max="3" width="9" style="81" customWidth="1"/>
    <col min="4" max="4" width="9.75" style="81" bestFit="1" customWidth="1"/>
    <col min="5" max="5" width="9.375" style="81" customWidth="1"/>
    <col min="6" max="6" width="7.75" style="81" customWidth="1"/>
    <col min="7" max="7" width="5.875" style="81" customWidth="1"/>
    <col min="8" max="25" width="3.25" style="81" customWidth="1"/>
  </cols>
  <sheetData>
    <row r="1" spans="1:25" ht="20.25">
      <c r="B1" s="82"/>
      <c r="C1" s="83"/>
      <c r="D1" s="84"/>
      <c r="E1" s="85"/>
      <c r="F1" s="84"/>
      <c r="G1" s="176"/>
      <c r="H1" s="176"/>
      <c r="I1" s="176"/>
      <c r="J1" s="84"/>
      <c r="K1" s="84"/>
      <c r="L1" s="84"/>
      <c r="M1" s="84"/>
      <c r="N1" s="84"/>
      <c r="O1" s="86"/>
      <c r="P1" s="84"/>
      <c r="Q1" s="86"/>
      <c r="R1" s="84"/>
      <c r="S1" s="84"/>
      <c r="T1" s="143"/>
      <c r="U1" s="84"/>
      <c r="V1" s="84"/>
      <c r="W1" s="84"/>
      <c r="X1" s="84"/>
      <c r="Y1" s="84"/>
    </row>
    <row r="2" spans="1:25" ht="20.25">
      <c r="B2" s="177" t="s">
        <v>107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>
      <c r="B3" s="159" t="s">
        <v>106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7.25" thickBot="1">
      <c r="A4" s="88"/>
      <c r="B4" s="89" t="s">
        <v>105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  <c r="R4" s="91"/>
      <c r="S4" s="91"/>
      <c r="T4" s="91"/>
      <c r="U4" s="91"/>
      <c r="V4" s="91"/>
      <c r="W4" s="91"/>
      <c r="X4" s="91"/>
      <c r="Y4" s="91"/>
    </row>
    <row r="5" spans="1:25" ht="17.25" thickTop="1">
      <c r="A5" s="88"/>
      <c r="B5" s="178" t="s">
        <v>3</v>
      </c>
      <c r="C5" s="92" t="s">
        <v>70</v>
      </c>
      <c r="D5" s="93"/>
      <c r="E5" s="94" t="s">
        <v>104</v>
      </c>
      <c r="F5" s="95"/>
      <c r="G5" s="181" t="s">
        <v>6</v>
      </c>
      <c r="H5" s="181"/>
      <c r="I5" s="96"/>
      <c r="J5" s="182">
        <v>43838</v>
      </c>
      <c r="K5" s="182"/>
      <c r="L5" s="182"/>
      <c r="M5" s="182"/>
      <c r="N5" s="182"/>
      <c r="O5" s="96"/>
      <c r="P5" s="97" t="s">
        <v>7</v>
      </c>
      <c r="Q5" s="98"/>
      <c r="R5" s="99"/>
      <c r="S5" s="94"/>
      <c r="T5" s="94"/>
      <c r="U5" s="183">
        <v>43844</v>
      </c>
      <c r="V5" s="184"/>
      <c r="W5" s="184"/>
      <c r="X5" s="184"/>
      <c r="Y5" s="100"/>
    </row>
    <row r="6" spans="1:25">
      <c r="A6" s="88"/>
      <c r="B6" s="179"/>
      <c r="C6" s="101" t="s">
        <v>74</v>
      </c>
      <c r="D6" s="102"/>
      <c r="E6" s="103" t="s">
        <v>9</v>
      </c>
      <c r="F6" s="104"/>
      <c r="G6" s="170" t="s">
        <v>10</v>
      </c>
      <c r="H6" s="170"/>
      <c r="I6" s="105"/>
      <c r="J6" s="167">
        <v>43664</v>
      </c>
      <c r="K6" s="167"/>
      <c r="L6" s="167"/>
      <c r="M6" s="167"/>
      <c r="N6" s="167"/>
      <c r="O6" s="105"/>
      <c r="P6" s="106" t="s">
        <v>11</v>
      </c>
      <c r="Q6" s="107"/>
      <c r="R6" s="107"/>
      <c r="S6" s="105"/>
      <c r="T6" s="107"/>
      <c r="U6" s="172"/>
      <c r="V6" s="172"/>
      <c r="W6" s="172"/>
      <c r="X6" s="172"/>
      <c r="Y6" s="108" t="s">
        <v>12</v>
      </c>
    </row>
    <row r="7" spans="1:25">
      <c r="A7" s="88"/>
      <c r="B7" s="179"/>
      <c r="C7" s="101" t="s">
        <v>79</v>
      </c>
      <c r="D7" s="102"/>
      <c r="E7" s="109"/>
      <c r="F7" s="110"/>
      <c r="G7" s="170" t="s">
        <v>14</v>
      </c>
      <c r="H7" s="170"/>
      <c r="I7" s="105"/>
      <c r="J7" s="171"/>
      <c r="K7" s="171"/>
      <c r="L7" s="171"/>
      <c r="M7" s="171"/>
      <c r="N7" s="171"/>
      <c r="O7" s="105"/>
      <c r="P7" s="106" t="s">
        <v>15</v>
      </c>
      <c r="Q7" s="109"/>
      <c r="R7" s="109"/>
      <c r="S7" s="109"/>
      <c r="T7" s="109"/>
      <c r="U7" s="172"/>
      <c r="V7" s="172"/>
      <c r="W7" s="172"/>
      <c r="X7" s="172"/>
      <c r="Y7" s="111"/>
    </row>
    <row r="8" spans="1:25" ht="17.25" thickBot="1">
      <c r="A8" s="112"/>
      <c r="B8" s="180"/>
      <c r="C8" s="113" t="s">
        <v>16</v>
      </c>
      <c r="D8" s="114"/>
      <c r="E8" s="115"/>
      <c r="F8" s="116"/>
      <c r="G8" s="173"/>
      <c r="H8" s="173"/>
      <c r="I8" s="117"/>
      <c r="J8" s="174"/>
      <c r="K8" s="174"/>
      <c r="L8" s="174"/>
      <c r="M8" s="174"/>
      <c r="N8" s="174"/>
      <c r="O8" s="117"/>
      <c r="P8" s="118"/>
      <c r="Q8" s="115"/>
      <c r="R8" s="115"/>
      <c r="S8" s="115"/>
      <c r="T8" s="115"/>
      <c r="U8" s="175"/>
      <c r="V8" s="175"/>
      <c r="W8" s="175"/>
      <c r="X8" s="175"/>
      <c r="Y8" s="119"/>
    </row>
    <row r="9" spans="1:25" ht="18" thickTop="1" thickBot="1">
      <c r="B9" s="120" t="s">
        <v>17</v>
      </c>
      <c r="C9" s="121"/>
      <c r="D9" s="122"/>
      <c r="E9" s="121"/>
      <c r="F9" s="121"/>
      <c r="G9" s="123"/>
      <c r="H9" s="123"/>
      <c r="I9" s="123"/>
      <c r="J9" s="123"/>
      <c r="K9" s="123"/>
      <c r="L9" s="124"/>
      <c r="M9" s="123"/>
      <c r="N9" s="123"/>
      <c r="O9" s="123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8" thickTop="1" thickBot="1">
      <c r="B10" s="125" t="str">
        <f>E6</f>
        <v>보은농장</v>
      </c>
      <c r="C10" s="126" t="s">
        <v>18</v>
      </c>
      <c r="D10" s="127">
        <f>ROUNDDOWN((J5-J6+1)/7,0)</f>
        <v>25</v>
      </c>
      <c r="E10" s="128" t="s">
        <v>19</v>
      </c>
      <c r="F10" s="129">
        <f>(J5-J6+1)-(D10*7)</f>
        <v>0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ht="17.25" thickTop="1">
      <c r="B11" s="133" t="s">
        <v>20</v>
      </c>
      <c r="C11" s="133" t="s">
        <v>21</v>
      </c>
      <c r="D11" s="133" t="s">
        <v>22</v>
      </c>
      <c r="E11" s="133" t="s">
        <v>23</v>
      </c>
      <c r="F11" s="133" t="s">
        <v>24</v>
      </c>
      <c r="G11" s="133" t="s">
        <v>25</v>
      </c>
      <c r="H11" s="133">
        <v>0</v>
      </c>
      <c r="I11" s="133">
        <v>1</v>
      </c>
      <c r="J11" s="133">
        <v>2</v>
      </c>
      <c r="K11" s="133">
        <v>3</v>
      </c>
      <c r="L11" s="133">
        <v>4</v>
      </c>
      <c r="M11" s="133">
        <v>5</v>
      </c>
      <c r="N11" s="133">
        <v>6</v>
      </c>
      <c r="O11" s="133">
        <v>7</v>
      </c>
      <c r="P11" s="133">
        <v>8</v>
      </c>
      <c r="Q11" s="133">
        <v>9</v>
      </c>
      <c r="R11" s="133">
        <v>10</v>
      </c>
      <c r="S11" s="133">
        <v>11</v>
      </c>
      <c r="T11" s="133">
        <v>12</v>
      </c>
      <c r="U11" s="133">
        <v>13</v>
      </c>
      <c r="V11" s="133">
        <v>14</v>
      </c>
      <c r="W11" s="133">
        <v>15</v>
      </c>
      <c r="X11" s="133">
        <v>16</v>
      </c>
      <c r="Y11" s="133">
        <v>17</v>
      </c>
    </row>
    <row r="12" spans="1:25" ht="17.25" customHeight="1">
      <c r="B12" s="55" t="s">
        <v>96</v>
      </c>
      <c r="C12" s="55" t="s">
        <v>103</v>
      </c>
      <c r="D12" s="56">
        <v>43838</v>
      </c>
      <c r="E12" s="55">
        <v>471</v>
      </c>
      <c r="F12" s="146">
        <v>86</v>
      </c>
      <c r="G12" s="55">
        <v>9</v>
      </c>
      <c r="H12" s="55">
        <v>9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95</v>
      </c>
      <c r="C13" s="55" t="s">
        <v>103</v>
      </c>
      <c r="D13" s="56">
        <v>43838</v>
      </c>
      <c r="E13" s="55">
        <v>464</v>
      </c>
      <c r="F13" s="145">
        <v>63</v>
      </c>
      <c r="G13" s="55">
        <v>9</v>
      </c>
      <c r="H13" s="55">
        <v>9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96</v>
      </c>
      <c r="C14" s="55" t="s">
        <v>102</v>
      </c>
      <c r="D14" s="56">
        <v>43838</v>
      </c>
      <c r="E14" s="55">
        <v>30</v>
      </c>
      <c r="F14" s="55">
        <v>117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95</v>
      </c>
      <c r="C15" s="55" t="s">
        <v>102</v>
      </c>
      <c r="D15" s="56">
        <v>43838</v>
      </c>
      <c r="E15" s="55">
        <v>11</v>
      </c>
      <c r="F15" s="55">
        <v>118</v>
      </c>
      <c r="G15" s="55">
        <v>9</v>
      </c>
      <c r="H15" s="55">
        <v>9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96</v>
      </c>
      <c r="C16" s="55" t="s">
        <v>30</v>
      </c>
      <c r="D16" s="56">
        <v>43838</v>
      </c>
      <c r="E16" s="55">
        <v>6998</v>
      </c>
      <c r="F16" s="55">
        <v>31</v>
      </c>
      <c r="G16" s="55">
        <v>10</v>
      </c>
      <c r="H16" s="55"/>
      <c r="I16" s="55"/>
      <c r="J16" s="55">
        <v>1</v>
      </c>
      <c r="K16" s="55"/>
      <c r="L16" s="55"/>
      <c r="M16" s="55">
        <v>3</v>
      </c>
      <c r="N16" s="55">
        <v>3</v>
      </c>
      <c r="O16" s="55">
        <v>2</v>
      </c>
      <c r="P16" s="55">
        <v>1</v>
      </c>
      <c r="Q16" s="55"/>
      <c r="R16" s="55"/>
      <c r="S16" s="55"/>
      <c r="T16" s="55"/>
      <c r="U16" s="55"/>
      <c r="V16" s="55"/>
      <c r="W16" s="55"/>
      <c r="X16" s="55"/>
      <c r="Y16" s="55"/>
    </row>
    <row r="17" spans="2:25" customFormat="1">
      <c r="B17" s="55" t="s">
        <v>95</v>
      </c>
      <c r="C17" s="55" t="s">
        <v>30</v>
      </c>
      <c r="D17" s="56">
        <v>43838</v>
      </c>
      <c r="E17" s="55">
        <v>9802</v>
      </c>
      <c r="F17" s="55">
        <v>33</v>
      </c>
      <c r="G17" s="55">
        <v>9</v>
      </c>
      <c r="H17" s="55"/>
      <c r="I17" s="55"/>
      <c r="J17" s="55"/>
      <c r="K17" s="55"/>
      <c r="L17" s="55">
        <v>1</v>
      </c>
      <c r="M17" s="55"/>
      <c r="N17" s="55">
        <v>1</v>
      </c>
      <c r="O17" s="55">
        <v>4</v>
      </c>
      <c r="P17" s="55"/>
      <c r="Q17" s="55">
        <v>3</v>
      </c>
      <c r="R17" s="55"/>
      <c r="S17" s="55"/>
      <c r="T17" s="55"/>
      <c r="U17" s="55"/>
      <c r="V17" s="55"/>
      <c r="W17" s="55"/>
      <c r="X17" s="55"/>
      <c r="Y17" s="55"/>
    </row>
    <row r="18" spans="2:25" customFormat="1">
      <c r="B18" s="55" t="s">
        <v>96</v>
      </c>
      <c r="C18" s="55" t="s">
        <v>101</v>
      </c>
      <c r="D18" s="56">
        <v>43838</v>
      </c>
      <c r="E18" s="55">
        <v>11622</v>
      </c>
      <c r="F18" s="55">
        <v>38</v>
      </c>
      <c r="G18" s="55">
        <v>10</v>
      </c>
      <c r="H18" s="55">
        <v>1</v>
      </c>
      <c r="I18" s="55"/>
      <c r="J18" s="55"/>
      <c r="K18" s="55"/>
      <c r="L18" s="55"/>
      <c r="M18" s="55"/>
      <c r="N18" s="55">
        <v>1</v>
      </c>
      <c r="O18" s="55"/>
      <c r="P18" s="55"/>
      <c r="Q18" s="55">
        <v>7</v>
      </c>
      <c r="R18" s="55">
        <v>1</v>
      </c>
      <c r="S18" s="55"/>
      <c r="T18" s="55"/>
      <c r="U18" s="55"/>
      <c r="V18" s="55"/>
      <c r="W18" s="55"/>
      <c r="X18" s="55"/>
      <c r="Y18" s="55"/>
    </row>
    <row r="19" spans="2:25" customFormat="1">
      <c r="B19" s="55" t="s">
        <v>95</v>
      </c>
      <c r="C19" s="55" t="s">
        <v>101</v>
      </c>
      <c r="D19" s="56">
        <v>43838</v>
      </c>
      <c r="E19" s="55">
        <v>12688</v>
      </c>
      <c r="F19" s="55">
        <v>24</v>
      </c>
      <c r="G19" s="55">
        <v>9</v>
      </c>
      <c r="H19" s="55"/>
      <c r="I19" s="55"/>
      <c r="J19" s="55"/>
      <c r="K19" s="55"/>
      <c r="L19" s="55">
        <v>1</v>
      </c>
      <c r="M19" s="55"/>
      <c r="N19" s="55"/>
      <c r="O19" s="55"/>
      <c r="P19" s="55"/>
      <c r="Q19" s="55">
        <v>8</v>
      </c>
      <c r="R19" s="55"/>
      <c r="S19" s="55"/>
      <c r="T19" s="55"/>
      <c r="U19" s="55"/>
      <c r="V19" s="55"/>
      <c r="W19" s="55"/>
      <c r="X19" s="55"/>
      <c r="Y19" s="55"/>
    </row>
    <row r="20" spans="2:25" customFormat="1">
      <c r="B20" s="55" t="s">
        <v>96</v>
      </c>
      <c r="C20" s="55" t="s">
        <v>100</v>
      </c>
      <c r="D20" s="56">
        <v>43838</v>
      </c>
      <c r="E20" s="57">
        <v>11.111111111111111</v>
      </c>
      <c r="F20" s="58">
        <v>7.0356236397351628</v>
      </c>
      <c r="G20" s="55">
        <v>9</v>
      </c>
      <c r="H20" s="55" t="s">
        <v>33</v>
      </c>
      <c r="I20" s="55" t="s">
        <v>33</v>
      </c>
      <c r="J20" s="55" t="s">
        <v>33</v>
      </c>
      <c r="K20" s="55" t="s">
        <v>33</v>
      </c>
      <c r="L20" s="55" t="s">
        <v>33</v>
      </c>
      <c r="M20" s="55" t="s">
        <v>33</v>
      </c>
      <c r="N20" s="55" t="s">
        <v>33</v>
      </c>
      <c r="O20" s="55">
        <v>2</v>
      </c>
      <c r="P20" s="55">
        <v>4</v>
      </c>
      <c r="Q20" s="55">
        <v>3</v>
      </c>
      <c r="R20" s="55"/>
      <c r="S20" s="55"/>
      <c r="T20" s="55"/>
      <c r="U20" s="55"/>
      <c r="V20" s="55"/>
      <c r="W20" s="55"/>
      <c r="X20" s="55"/>
      <c r="Y20" s="55"/>
    </row>
    <row r="21" spans="2:25" customFormat="1">
      <c r="B21" s="55" t="s">
        <v>95</v>
      </c>
      <c r="C21" s="55" t="s">
        <v>100</v>
      </c>
      <c r="D21" s="56">
        <v>43838</v>
      </c>
      <c r="E21" s="57">
        <v>10.444444444444445</v>
      </c>
      <c r="F21" s="58">
        <v>9.7065359526035131</v>
      </c>
      <c r="G21" s="55">
        <v>9</v>
      </c>
      <c r="H21" s="55" t="s">
        <v>33</v>
      </c>
      <c r="I21" s="55" t="s">
        <v>33</v>
      </c>
      <c r="J21" s="55" t="s">
        <v>33</v>
      </c>
      <c r="K21" s="55" t="s">
        <v>33</v>
      </c>
      <c r="L21" s="55" t="s">
        <v>33</v>
      </c>
      <c r="M21" s="55" t="s">
        <v>33</v>
      </c>
      <c r="N21" s="55">
        <v>2</v>
      </c>
      <c r="O21" s="55">
        <v>2</v>
      </c>
      <c r="P21" s="55">
        <v>4</v>
      </c>
      <c r="Q21" s="55">
        <v>1</v>
      </c>
      <c r="R21" s="55"/>
      <c r="S21" s="55"/>
      <c r="T21" s="55"/>
      <c r="U21" s="55"/>
      <c r="V21" s="55"/>
      <c r="W21" s="55"/>
      <c r="X21" s="55"/>
      <c r="Y21" s="55"/>
    </row>
    <row r="22" spans="2:25" customFormat="1">
      <c r="B22" s="55" t="s">
        <v>96</v>
      </c>
      <c r="C22" s="55" t="s">
        <v>99</v>
      </c>
      <c r="D22" s="56">
        <v>43838</v>
      </c>
      <c r="E22" s="57">
        <v>7.3</v>
      </c>
      <c r="F22" s="58">
        <v>15.883586420937078</v>
      </c>
      <c r="G22" s="55">
        <v>10</v>
      </c>
      <c r="H22" s="55" t="s">
        <v>33</v>
      </c>
      <c r="I22" s="55" t="s">
        <v>33</v>
      </c>
      <c r="J22" s="55">
        <v>1</v>
      </c>
      <c r="K22" s="55">
        <v>1</v>
      </c>
      <c r="L22" s="55">
        <v>3</v>
      </c>
      <c r="M22" s="55">
        <v>4</v>
      </c>
      <c r="N22" s="55">
        <v>1</v>
      </c>
      <c r="O22" s="55" t="s">
        <v>33</v>
      </c>
      <c r="P22" s="55" t="s">
        <v>33</v>
      </c>
      <c r="Q22" s="55"/>
      <c r="R22" s="55"/>
      <c r="S22" s="55"/>
      <c r="T22" s="55"/>
      <c r="U22" s="55"/>
      <c r="V22" s="55"/>
      <c r="W22" s="55"/>
      <c r="X22" s="55"/>
      <c r="Y22" s="55"/>
    </row>
    <row r="23" spans="2:25" customFormat="1">
      <c r="B23" s="55" t="s">
        <v>95</v>
      </c>
      <c r="C23" s="55" t="s">
        <v>99</v>
      </c>
      <c r="D23" s="56">
        <v>43838</v>
      </c>
      <c r="E23" s="57">
        <v>7.1111111111111107</v>
      </c>
      <c r="F23" s="58">
        <v>21.608307321780217</v>
      </c>
      <c r="G23" s="55">
        <v>9</v>
      </c>
      <c r="H23" s="55" t="s">
        <v>33</v>
      </c>
      <c r="I23" s="55" t="s">
        <v>33</v>
      </c>
      <c r="J23" s="55">
        <v>2</v>
      </c>
      <c r="K23" s="55">
        <v>1</v>
      </c>
      <c r="L23" s="55">
        <v>2</v>
      </c>
      <c r="M23" s="55">
        <v>2</v>
      </c>
      <c r="N23" s="55">
        <v>2</v>
      </c>
      <c r="O23" s="55" t="s">
        <v>33</v>
      </c>
      <c r="P23" s="55" t="s">
        <v>33</v>
      </c>
      <c r="Q23" s="55"/>
      <c r="R23" s="55"/>
      <c r="S23" s="55"/>
      <c r="T23" s="55"/>
      <c r="U23" s="55"/>
      <c r="V23" s="55"/>
      <c r="W23" s="55"/>
      <c r="X23" s="55"/>
      <c r="Y23" s="55"/>
    </row>
    <row r="24" spans="2:25" customFormat="1">
      <c r="B24" s="55" t="s">
        <v>96</v>
      </c>
      <c r="C24" s="55" t="s">
        <v>98</v>
      </c>
      <c r="D24" s="56">
        <v>43838</v>
      </c>
      <c r="E24" s="55">
        <v>12439</v>
      </c>
      <c r="F24" s="55">
        <v>35</v>
      </c>
      <c r="G24" s="55">
        <v>9</v>
      </c>
      <c r="H24" s="55"/>
      <c r="I24" s="55"/>
      <c r="J24" s="55"/>
      <c r="K24" s="55"/>
      <c r="L24" s="55"/>
      <c r="M24" s="55"/>
      <c r="N24" s="55">
        <v>1</v>
      </c>
      <c r="O24" s="55">
        <v>1</v>
      </c>
      <c r="P24" s="55">
        <v>1</v>
      </c>
      <c r="Q24" s="55">
        <v>1</v>
      </c>
      <c r="R24" s="55">
        <v>1</v>
      </c>
      <c r="S24" s="55">
        <v>2</v>
      </c>
      <c r="T24" s="55">
        <v>2</v>
      </c>
      <c r="U24" s="55"/>
      <c r="V24" s="55"/>
      <c r="W24" s="55"/>
      <c r="X24" s="55"/>
      <c r="Y24" s="55"/>
    </row>
    <row r="25" spans="2:25" customFormat="1">
      <c r="B25" s="55" t="s">
        <v>95</v>
      </c>
      <c r="C25" s="55" t="s">
        <v>98</v>
      </c>
      <c r="D25" s="56">
        <v>43838</v>
      </c>
      <c r="E25" s="55">
        <v>8276</v>
      </c>
      <c r="F25" s="55">
        <v>35</v>
      </c>
      <c r="G25" s="55">
        <v>9</v>
      </c>
      <c r="H25" s="55"/>
      <c r="I25" s="55"/>
      <c r="J25" s="55"/>
      <c r="K25" s="55"/>
      <c r="L25" s="55"/>
      <c r="M25" s="55"/>
      <c r="N25" s="55">
        <v>2</v>
      </c>
      <c r="O25" s="55">
        <v>4</v>
      </c>
      <c r="P25" s="55">
        <v>1</v>
      </c>
      <c r="Q25" s="55">
        <v>1</v>
      </c>
      <c r="R25" s="55"/>
      <c r="S25" s="55">
        <v>1</v>
      </c>
      <c r="T25" s="55"/>
      <c r="U25" s="55"/>
      <c r="V25" s="55"/>
      <c r="W25" s="55"/>
      <c r="X25" s="55"/>
      <c r="Y25" s="55"/>
    </row>
    <row r="26" spans="2:25" customFormat="1">
      <c r="B26" s="55" t="s">
        <v>96</v>
      </c>
      <c r="C26" s="55" t="s">
        <v>35</v>
      </c>
      <c r="D26" s="56">
        <v>43838</v>
      </c>
      <c r="E26" s="55">
        <v>18707</v>
      </c>
      <c r="F26" s="55">
        <v>64</v>
      </c>
      <c r="G26" s="55">
        <v>9</v>
      </c>
      <c r="H26" s="55">
        <v>1</v>
      </c>
      <c r="I26" s="55"/>
      <c r="J26" s="55"/>
      <c r="K26" s="55"/>
      <c r="L26" s="55"/>
      <c r="M26" s="55"/>
      <c r="N26" s="55">
        <v>1</v>
      </c>
      <c r="O26" s="55">
        <v>1</v>
      </c>
      <c r="P26" s="55"/>
      <c r="Q26" s="55">
        <v>1</v>
      </c>
      <c r="R26" s="55"/>
      <c r="S26" s="55"/>
      <c r="T26" s="55">
        <v>1</v>
      </c>
      <c r="U26" s="55">
        <v>1</v>
      </c>
      <c r="V26" s="55">
        <v>3</v>
      </c>
      <c r="W26" s="55"/>
      <c r="X26" s="55"/>
      <c r="Y26" s="55"/>
    </row>
    <row r="27" spans="2:25" customFormat="1">
      <c r="B27" s="55" t="s">
        <v>95</v>
      </c>
      <c r="C27" s="55" t="s">
        <v>35</v>
      </c>
      <c r="D27" s="56">
        <v>43838</v>
      </c>
      <c r="E27" s="55">
        <v>19762</v>
      </c>
      <c r="F27" s="55">
        <v>41</v>
      </c>
      <c r="G27" s="55">
        <v>9</v>
      </c>
      <c r="H27" s="55"/>
      <c r="I27" s="55"/>
      <c r="J27" s="55"/>
      <c r="K27" s="55"/>
      <c r="L27" s="55"/>
      <c r="M27" s="55"/>
      <c r="N27" s="55">
        <v>1</v>
      </c>
      <c r="O27" s="55">
        <v>1</v>
      </c>
      <c r="P27" s="55"/>
      <c r="Q27" s="55"/>
      <c r="R27" s="55">
        <v>1</v>
      </c>
      <c r="S27" s="55">
        <v>2</v>
      </c>
      <c r="T27" s="55"/>
      <c r="U27" s="55">
        <v>2</v>
      </c>
      <c r="V27" s="55">
        <v>2</v>
      </c>
      <c r="W27" s="55"/>
      <c r="X27" s="55"/>
      <c r="Y27" s="55"/>
    </row>
    <row r="28" spans="2:25" customFormat="1">
      <c r="B28" s="55" t="s">
        <v>96</v>
      </c>
      <c r="C28" s="55" t="s">
        <v>36</v>
      </c>
      <c r="D28" s="56">
        <v>43838</v>
      </c>
      <c r="E28" s="55">
        <v>7129</v>
      </c>
      <c r="F28" s="55">
        <v>46</v>
      </c>
      <c r="G28" s="55">
        <v>10</v>
      </c>
      <c r="H28" s="55"/>
      <c r="I28" s="55">
        <v>1</v>
      </c>
      <c r="J28" s="55"/>
      <c r="K28" s="55">
        <v>2</v>
      </c>
      <c r="L28" s="55"/>
      <c r="M28" s="55"/>
      <c r="N28" s="55">
        <v>1</v>
      </c>
      <c r="O28" s="55">
        <v>2</v>
      </c>
      <c r="P28" s="55">
        <v>2</v>
      </c>
      <c r="Q28" s="55">
        <v>2</v>
      </c>
      <c r="R28" s="55"/>
      <c r="S28" s="55"/>
      <c r="T28" s="55"/>
      <c r="U28" s="55"/>
      <c r="V28" s="55"/>
      <c r="W28" s="55"/>
      <c r="X28" s="55"/>
      <c r="Y28" s="55"/>
    </row>
    <row r="29" spans="2:25" customFormat="1">
      <c r="B29" s="55" t="s">
        <v>95</v>
      </c>
      <c r="C29" s="55" t="s">
        <v>36</v>
      </c>
      <c r="D29" s="56">
        <v>43838</v>
      </c>
      <c r="E29" s="55">
        <v>4013</v>
      </c>
      <c r="F29" s="55">
        <v>114</v>
      </c>
      <c r="G29" s="55">
        <v>9</v>
      </c>
      <c r="H29" s="55">
        <v>3</v>
      </c>
      <c r="I29" s="55"/>
      <c r="J29" s="55">
        <v>3</v>
      </c>
      <c r="K29" s="55">
        <v>1</v>
      </c>
      <c r="L29" s="55"/>
      <c r="M29" s="55"/>
      <c r="N29" s="55"/>
      <c r="O29" s="55"/>
      <c r="P29" s="55"/>
      <c r="Q29" s="55">
        <v>1</v>
      </c>
      <c r="R29" s="55">
        <v>1</v>
      </c>
      <c r="S29" s="55"/>
      <c r="T29" s="55"/>
      <c r="U29" s="55"/>
      <c r="V29" s="55"/>
      <c r="W29" s="55"/>
      <c r="X29" s="55"/>
      <c r="Y29" s="55"/>
    </row>
    <row r="30" spans="2:25" customFormat="1">
      <c r="B30" s="55" t="s">
        <v>96</v>
      </c>
      <c r="C30" s="55" t="s">
        <v>97</v>
      </c>
      <c r="D30" s="56">
        <v>43838</v>
      </c>
      <c r="E30" s="55">
        <v>15760</v>
      </c>
      <c r="F30" s="55">
        <v>3</v>
      </c>
      <c r="G30" s="55">
        <v>10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>
        <v>4</v>
      </c>
      <c r="T30" s="55">
        <v>6</v>
      </c>
      <c r="U30" s="55"/>
      <c r="V30" s="55"/>
      <c r="W30" s="55"/>
      <c r="X30" s="55"/>
      <c r="Y30" s="55"/>
    </row>
    <row r="31" spans="2:25" customFormat="1">
      <c r="B31" s="55" t="s">
        <v>95</v>
      </c>
      <c r="C31" s="55" t="s">
        <v>97</v>
      </c>
      <c r="D31" s="56">
        <v>43838</v>
      </c>
      <c r="E31" s="55">
        <v>14572</v>
      </c>
      <c r="F31" s="55">
        <v>11</v>
      </c>
      <c r="G31" s="55">
        <v>9</v>
      </c>
      <c r="H31" s="55"/>
      <c r="I31" s="55"/>
      <c r="J31" s="55"/>
      <c r="K31" s="55"/>
      <c r="L31" s="55"/>
      <c r="M31" s="55"/>
      <c r="N31" s="55"/>
      <c r="O31" s="55"/>
      <c r="P31" s="55"/>
      <c r="Q31" s="55">
        <v>1</v>
      </c>
      <c r="R31" s="55">
        <v>2</v>
      </c>
      <c r="S31" s="55">
        <v>5</v>
      </c>
      <c r="T31" s="55">
        <v>1</v>
      </c>
      <c r="U31" s="55"/>
      <c r="V31" s="55"/>
      <c r="W31" s="55"/>
      <c r="X31" s="55"/>
      <c r="Y31" s="55"/>
    </row>
    <row r="32" spans="2:25" customFormat="1">
      <c r="B32" s="55" t="s">
        <v>96</v>
      </c>
      <c r="C32" s="55" t="s">
        <v>94</v>
      </c>
      <c r="D32" s="56">
        <v>43838</v>
      </c>
      <c r="E32" s="57">
        <v>7.8</v>
      </c>
      <c r="F32" s="58">
        <v>21.62241135157867</v>
      </c>
      <c r="G32" s="55">
        <v>10</v>
      </c>
      <c r="H32" s="55" t="s">
        <v>33</v>
      </c>
      <c r="I32" s="55">
        <v>1</v>
      </c>
      <c r="J32" s="55" t="s">
        <v>33</v>
      </c>
      <c r="K32" s="55" t="s">
        <v>33</v>
      </c>
      <c r="L32" s="55">
        <v>3</v>
      </c>
      <c r="M32" s="55">
        <v>2</v>
      </c>
      <c r="N32" s="55">
        <v>3</v>
      </c>
      <c r="O32" s="55">
        <v>1</v>
      </c>
      <c r="P32" s="55" t="s">
        <v>33</v>
      </c>
      <c r="Q32" s="55"/>
      <c r="R32" s="55" t="s">
        <v>33</v>
      </c>
      <c r="S32" s="55"/>
      <c r="T32" s="55"/>
      <c r="U32" s="55"/>
      <c r="V32" s="55"/>
      <c r="W32" s="55"/>
      <c r="X32" s="55"/>
      <c r="Y32" s="55"/>
    </row>
    <row r="33" spans="2:25" customFormat="1">
      <c r="B33" s="55" t="s">
        <v>95</v>
      </c>
      <c r="C33" s="55" t="s">
        <v>94</v>
      </c>
      <c r="D33" s="56">
        <v>43838</v>
      </c>
      <c r="E33" s="57">
        <v>7.8888888888888893</v>
      </c>
      <c r="F33" s="58">
        <v>17.29299881381505</v>
      </c>
      <c r="G33" s="55">
        <v>9</v>
      </c>
      <c r="H33" s="55" t="s">
        <v>33</v>
      </c>
      <c r="I33" s="55" t="s">
        <v>33</v>
      </c>
      <c r="J33" s="55" t="s">
        <v>33</v>
      </c>
      <c r="K33" s="55">
        <v>2</v>
      </c>
      <c r="L33" s="55">
        <v>1</v>
      </c>
      <c r="M33" s="55">
        <v>3</v>
      </c>
      <c r="N33" s="55">
        <v>2</v>
      </c>
      <c r="O33" s="55">
        <v>1</v>
      </c>
      <c r="P33" s="55" t="s">
        <v>33</v>
      </c>
      <c r="Q33" s="55"/>
      <c r="R33" s="55" t="s">
        <v>33</v>
      </c>
      <c r="S33" s="55"/>
      <c r="T33" s="55"/>
      <c r="U33" s="55"/>
      <c r="V33" s="55"/>
      <c r="W33" s="55"/>
      <c r="X33" s="55"/>
      <c r="Y33" s="55"/>
    </row>
    <row r="34" spans="2:25" customFormat="1"/>
    <row r="35" spans="2:25" customFormat="1">
      <c r="B35" s="134" t="s">
        <v>38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2:25" customFormat="1">
      <c r="B36" s="144" t="s">
        <v>108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6"/>
    </row>
    <row r="37" spans="2:25" customFormat="1">
      <c r="B37" s="137" t="s">
        <v>109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138"/>
    </row>
    <row r="38" spans="2:25" customFormat="1">
      <c r="B38" s="137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138"/>
    </row>
    <row r="39" spans="2:25" customFormat="1">
      <c r="B39" s="139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138"/>
    </row>
    <row r="40" spans="2:25" customFormat="1"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2"/>
    </row>
    <row r="43" spans="2:25" customFormat="1">
      <c r="B43" s="168" t="s">
        <v>39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</row>
    <row r="44" spans="2:25" customFormat="1" ht="17.25">
      <c r="B44" s="169" t="s">
        <v>40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</row>
    <row r="45" spans="2:25" customFormat="1"/>
    <row r="46" spans="2:25" customFormat="1"/>
  </sheetData>
  <mergeCells count="18">
    <mergeCell ref="B43:Y43"/>
    <mergeCell ref="B44:Y44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D12:D14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 B12:Y14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32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3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B22" sqref="B22"/>
    </sheetView>
  </sheetViews>
  <sheetFormatPr defaultRowHeight="16.5"/>
  <cols>
    <col min="1" max="1" width="1.375" style="81" customWidth="1"/>
    <col min="2" max="2" width="13.25" style="81" customWidth="1"/>
    <col min="3" max="3" width="9" style="81" customWidth="1"/>
    <col min="4" max="4" width="9.75" style="81" bestFit="1" customWidth="1"/>
    <col min="5" max="5" width="9.375" style="81" customWidth="1"/>
    <col min="6" max="6" width="7.75" style="81" customWidth="1"/>
    <col min="7" max="7" width="5.875" style="81" customWidth="1"/>
    <col min="8" max="25" width="3.25" style="81" customWidth="1"/>
  </cols>
  <sheetData>
    <row r="1" spans="1:25" ht="20.25">
      <c r="B1" s="82"/>
      <c r="C1" s="83"/>
      <c r="D1" s="84"/>
      <c r="E1" s="85"/>
      <c r="F1" s="84"/>
      <c r="G1" s="176"/>
      <c r="H1" s="176"/>
      <c r="I1" s="176"/>
      <c r="J1" s="84"/>
      <c r="K1" s="84"/>
      <c r="L1" s="84"/>
      <c r="M1" s="84"/>
      <c r="N1" s="84"/>
      <c r="O1" s="86"/>
      <c r="P1" s="84"/>
      <c r="Q1" s="86"/>
      <c r="R1" s="84"/>
      <c r="S1" s="84"/>
      <c r="T1" s="147"/>
      <c r="U1" s="84"/>
      <c r="V1" s="84"/>
      <c r="W1" s="84"/>
      <c r="X1" s="84"/>
      <c r="Y1" s="84"/>
    </row>
    <row r="2" spans="1:25" ht="20.25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>
      <c r="B3" s="159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7.25" thickBot="1">
      <c r="A4" s="88"/>
      <c r="B4" s="89" t="s">
        <v>2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  <c r="R4" s="91"/>
      <c r="S4" s="91"/>
      <c r="T4" s="91"/>
      <c r="U4" s="91"/>
      <c r="V4" s="91"/>
      <c r="W4" s="91"/>
      <c r="X4" s="91"/>
      <c r="Y4" s="91"/>
    </row>
    <row r="5" spans="1:25" ht="17.25" thickTop="1">
      <c r="A5" s="88"/>
      <c r="B5" s="178" t="s">
        <v>3</v>
      </c>
      <c r="C5" s="92" t="s">
        <v>70</v>
      </c>
      <c r="D5" s="93"/>
      <c r="E5" s="94" t="s">
        <v>110</v>
      </c>
      <c r="F5" s="95"/>
      <c r="G5" s="181" t="s">
        <v>6</v>
      </c>
      <c r="H5" s="181"/>
      <c r="I5" s="96"/>
      <c r="J5" s="182">
        <v>43867</v>
      </c>
      <c r="K5" s="182"/>
      <c r="L5" s="182"/>
      <c r="M5" s="182"/>
      <c r="N5" s="182"/>
      <c r="O5" s="96"/>
      <c r="P5" s="97" t="s">
        <v>7</v>
      </c>
      <c r="Q5" s="98"/>
      <c r="R5" s="99"/>
      <c r="S5" s="94"/>
      <c r="T5" s="94"/>
      <c r="U5" s="183">
        <v>43872</v>
      </c>
      <c r="V5" s="184"/>
      <c r="W5" s="184"/>
      <c r="X5" s="184"/>
      <c r="Y5" s="100"/>
    </row>
    <row r="6" spans="1:25">
      <c r="A6" s="88"/>
      <c r="B6" s="179"/>
      <c r="C6" s="101" t="s">
        <v>74</v>
      </c>
      <c r="D6" s="102"/>
      <c r="E6" s="103" t="s">
        <v>9</v>
      </c>
      <c r="F6" s="104"/>
      <c r="G6" s="170" t="s">
        <v>10</v>
      </c>
      <c r="H6" s="170"/>
      <c r="I6" s="105"/>
      <c r="J6" s="167">
        <v>43664</v>
      </c>
      <c r="K6" s="167"/>
      <c r="L6" s="167"/>
      <c r="M6" s="167"/>
      <c r="N6" s="167"/>
      <c r="O6" s="105"/>
      <c r="P6" s="106" t="s">
        <v>11</v>
      </c>
      <c r="Q6" s="107"/>
      <c r="R6" s="107"/>
      <c r="S6" s="105"/>
      <c r="T6" s="107"/>
      <c r="U6" s="172"/>
      <c r="V6" s="172"/>
      <c r="W6" s="172"/>
      <c r="X6" s="172"/>
      <c r="Y6" s="108" t="s">
        <v>12</v>
      </c>
    </row>
    <row r="7" spans="1:25">
      <c r="A7" s="88"/>
      <c r="B7" s="179"/>
      <c r="C7" s="101" t="s">
        <v>79</v>
      </c>
      <c r="D7" s="102"/>
      <c r="E7" s="109"/>
      <c r="F7" s="110"/>
      <c r="G7" s="170" t="s">
        <v>14</v>
      </c>
      <c r="H7" s="170"/>
      <c r="I7" s="105"/>
      <c r="J7" s="171"/>
      <c r="K7" s="171"/>
      <c r="L7" s="171"/>
      <c r="M7" s="171"/>
      <c r="N7" s="171"/>
      <c r="O7" s="105"/>
      <c r="P7" s="106" t="s">
        <v>15</v>
      </c>
      <c r="Q7" s="109"/>
      <c r="R7" s="109"/>
      <c r="S7" s="109"/>
      <c r="T7" s="109"/>
      <c r="U7" s="172"/>
      <c r="V7" s="172"/>
      <c r="W7" s="172"/>
      <c r="X7" s="172"/>
      <c r="Y7" s="111"/>
    </row>
    <row r="8" spans="1:25" ht="17.25" thickBot="1">
      <c r="A8" s="112"/>
      <c r="B8" s="180"/>
      <c r="C8" s="113" t="s">
        <v>16</v>
      </c>
      <c r="D8" s="114"/>
      <c r="E8" s="115"/>
      <c r="F8" s="116"/>
      <c r="G8" s="173"/>
      <c r="H8" s="173"/>
      <c r="I8" s="117"/>
      <c r="J8" s="174"/>
      <c r="K8" s="174"/>
      <c r="L8" s="174"/>
      <c r="M8" s="174"/>
      <c r="N8" s="174"/>
      <c r="O8" s="117"/>
      <c r="P8" s="118"/>
      <c r="Q8" s="115"/>
      <c r="R8" s="115"/>
      <c r="S8" s="115"/>
      <c r="T8" s="115"/>
      <c r="U8" s="175"/>
      <c r="V8" s="175"/>
      <c r="W8" s="175"/>
      <c r="X8" s="175"/>
      <c r="Y8" s="119"/>
    </row>
    <row r="9" spans="1:25" ht="18" thickTop="1" thickBot="1">
      <c r="B9" s="120" t="s">
        <v>17</v>
      </c>
      <c r="C9" s="121"/>
      <c r="D9" s="122"/>
      <c r="E9" s="121"/>
      <c r="F9" s="121"/>
      <c r="G9" s="123"/>
      <c r="H9" s="123"/>
      <c r="I9" s="123"/>
      <c r="J9" s="123"/>
      <c r="K9" s="123"/>
      <c r="L9" s="124"/>
      <c r="M9" s="123"/>
      <c r="N9" s="123"/>
      <c r="O9" s="123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8" thickTop="1" thickBot="1">
      <c r="B10" s="125" t="str">
        <f>E6</f>
        <v>보은농장</v>
      </c>
      <c r="C10" s="126" t="s">
        <v>18</v>
      </c>
      <c r="D10" s="127">
        <f>ROUNDDOWN((J5-J6+1)/7,0)</f>
        <v>29</v>
      </c>
      <c r="E10" s="128" t="s">
        <v>19</v>
      </c>
      <c r="F10" s="129">
        <f>(J5-J6+1)-(D10*7)</f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ht="17.25" thickTop="1">
      <c r="B11" s="133" t="s">
        <v>20</v>
      </c>
      <c r="C11" s="133" t="s">
        <v>21</v>
      </c>
      <c r="D11" s="133" t="s">
        <v>22</v>
      </c>
      <c r="E11" s="133" t="s">
        <v>23</v>
      </c>
      <c r="F11" s="133" t="s">
        <v>24</v>
      </c>
      <c r="G11" s="133" t="s">
        <v>25</v>
      </c>
      <c r="H11" s="133">
        <v>0</v>
      </c>
      <c r="I11" s="133">
        <v>1</v>
      </c>
      <c r="J11" s="133">
        <v>2</v>
      </c>
      <c r="K11" s="133">
        <v>3</v>
      </c>
      <c r="L11" s="133">
        <v>4</v>
      </c>
      <c r="M11" s="133">
        <v>5</v>
      </c>
      <c r="N11" s="133">
        <v>6</v>
      </c>
      <c r="O11" s="133">
        <v>7</v>
      </c>
      <c r="P11" s="133">
        <v>8</v>
      </c>
      <c r="Q11" s="133">
        <v>9</v>
      </c>
      <c r="R11" s="133">
        <v>10</v>
      </c>
      <c r="S11" s="133">
        <v>11</v>
      </c>
      <c r="T11" s="133">
        <v>12</v>
      </c>
      <c r="U11" s="133">
        <v>13</v>
      </c>
      <c r="V11" s="133">
        <v>14</v>
      </c>
      <c r="W11" s="133">
        <v>15</v>
      </c>
      <c r="X11" s="133">
        <v>16</v>
      </c>
      <c r="Y11" s="133">
        <v>17</v>
      </c>
    </row>
    <row r="12" spans="1:25" ht="17.25" customHeight="1">
      <c r="B12" s="55" t="s">
        <v>111</v>
      </c>
      <c r="C12" s="55" t="s">
        <v>112</v>
      </c>
      <c r="D12" s="56">
        <v>43867</v>
      </c>
      <c r="E12" s="55">
        <v>231</v>
      </c>
      <c r="F12" s="55">
        <v>53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113</v>
      </c>
      <c r="C13" s="55" t="s">
        <v>112</v>
      </c>
      <c r="D13" s="56">
        <v>43867</v>
      </c>
      <c r="E13" s="55">
        <v>136</v>
      </c>
      <c r="F13" s="55">
        <v>96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111</v>
      </c>
      <c r="C14" s="55" t="s">
        <v>114</v>
      </c>
      <c r="D14" s="56">
        <v>43867</v>
      </c>
      <c r="E14" s="55">
        <v>20</v>
      </c>
      <c r="F14" s="55">
        <v>95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113</v>
      </c>
      <c r="C15" s="55" t="s">
        <v>114</v>
      </c>
      <c r="D15" s="56">
        <v>43867</v>
      </c>
      <c r="E15" s="55">
        <v>17</v>
      </c>
      <c r="F15" s="55">
        <v>59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111</v>
      </c>
      <c r="C16" s="55" t="s">
        <v>115</v>
      </c>
      <c r="D16" s="56">
        <v>43867</v>
      </c>
      <c r="E16" s="55">
        <v>8681</v>
      </c>
      <c r="F16" s="55">
        <v>41</v>
      </c>
      <c r="G16" s="55">
        <v>10</v>
      </c>
      <c r="H16" s="55"/>
      <c r="I16" s="55">
        <v>1</v>
      </c>
      <c r="J16" s="55"/>
      <c r="K16" s="55">
        <v>1</v>
      </c>
      <c r="L16" s="55"/>
      <c r="M16" s="55"/>
      <c r="N16" s="55">
        <v>1</v>
      </c>
      <c r="O16" s="55">
        <v>2</v>
      </c>
      <c r="P16" s="55">
        <v>4</v>
      </c>
      <c r="Q16" s="55">
        <v>1</v>
      </c>
      <c r="R16" s="55"/>
      <c r="S16" s="55"/>
      <c r="T16" s="55"/>
      <c r="U16" s="55"/>
      <c r="V16" s="55"/>
      <c r="W16" s="55"/>
      <c r="X16" s="55"/>
      <c r="Y16" s="55"/>
    </row>
    <row r="17" spans="1:25">
      <c r="A17"/>
      <c r="B17" s="55" t="s">
        <v>113</v>
      </c>
      <c r="C17" s="55" t="s">
        <v>115</v>
      </c>
      <c r="D17" s="56">
        <v>43867</v>
      </c>
      <c r="E17" s="55">
        <v>7685</v>
      </c>
      <c r="F17" s="55">
        <v>50</v>
      </c>
      <c r="G17" s="55">
        <v>10</v>
      </c>
      <c r="H17" s="55"/>
      <c r="I17" s="55">
        <v>1</v>
      </c>
      <c r="J17" s="55"/>
      <c r="K17" s="55"/>
      <c r="L17" s="55">
        <v>2</v>
      </c>
      <c r="M17" s="55"/>
      <c r="N17" s="55">
        <v>4</v>
      </c>
      <c r="O17" s="55">
        <v>1</v>
      </c>
      <c r="P17" s="55">
        <v>1</v>
      </c>
      <c r="Q17" s="55"/>
      <c r="R17" s="55">
        <v>1</v>
      </c>
      <c r="S17" s="55"/>
      <c r="T17" s="55"/>
      <c r="U17" s="55"/>
      <c r="V17" s="55"/>
      <c r="W17" s="55"/>
      <c r="X17" s="55"/>
      <c r="Y17" s="55"/>
    </row>
    <row r="18" spans="1: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>
      <c r="A19"/>
      <c r="B19" s="134" t="s">
        <v>38</v>
      </c>
    </row>
    <row r="20" spans="1:25">
      <c r="A20"/>
      <c r="B20" s="144" t="s">
        <v>116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6"/>
    </row>
    <row r="21" spans="1:25">
      <c r="A21"/>
      <c r="B21" s="137" t="s">
        <v>117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138"/>
    </row>
    <row r="22" spans="1:25">
      <c r="A22"/>
      <c r="B22" s="137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138"/>
    </row>
    <row r="23" spans="1:25">
      <c r="A23"/>
      <c r="B23" s="139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138"/>
    </row>
    <row r="24" spans="1:25">
      <c r="A24"/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7" spans="1:25">
      <c r="A27"/>
      <c r="B27" s="168" t="s">
        <v>39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  <row r="28" spans="1:25" ht="17.25">
      <c r="A28"/>
      <c r="B28" s="169" t="s">
        <v>40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</row>
    <row r="29" spans="1: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</sheetData>
  <mergeCells count="18">
    <mergeCell ref="B27:Y27"/>
    <mergeCell ref="B28:Y28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D12:D14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 B12:Y14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topLeftCell="A2" workbookViewId="0">
      <selection activeCell="E14" sqref="E14"/>
    </sheetView>
  </sheetViews>
  <sheetFormatPr defaultRowHeight="16.5"/>
  <cols>
    <col min="1" max="1" width="1.375" style="81" customWidth="1"/>
    <col min="2" max="2" width="13.25" style="81" customWidth="1"/>
    <col min="3" max="3" width="9" style="81" customWidth="1"/>
    <col min="4" max="4" width="9.75" style="81" bestFit="1" customWidth="1"/>
    <col min="5" max="5" width="9.375" style="81" customWidth="1"/>
    <col min="6" max="6" width="7.75" style="81" customWidth="1"/>
    <col min="7" max="7" width="5.875" style="81" customWidth="1"/>
    <col min="8" max="25" width="3.25" style="81" customWidth="1"/>
  </cols>
  <sheetData>
    <row r="1" spans="1:25" ht="20.25">
      <c r="B1" s="82"/>
      <c r="C1" s="83"/>
      <c r="D1" s="84"/>
      <c r="E1" s="85"/>
      <c r="F1" s="84"/>
      <c r="G1" s="176"/>
      <c r="H1" s="176"/>
      <c r="I1" s="176"/>
      <c r="J1" s="84"/>
      <c r="K1" s="84"/>
      <c r="L1" s="84"/>
      <c r="M1" s="84"/>
      <c r="N1" s="84"/>
      <c r="O1" s="86"/>
      <c r="P1" s="84"/>
      <c r="Q1" s="86"/>
      <c r="R1" s="84"/>
      <c r="S1" s="84"/>
      <c r="T1" s="148"/>
      <c r="U1" s="84"/>
      <c r="V1" s="84"/>
      <c r="W1" s="84"/>
      <c r="X1" s="84"/>
      <c r="Y1" s="84"/>
    </row>
    <row r="2" spans="1:25" ht="20.25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5">
      <c r="B3" s="159" t="s">
        <v>118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17.25" thickBot="1">
      <c r="A4" s="88"/>
      <c r="B4" s="89" t="s">
        <v>119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  <c r="R4" s="91"/>
      <c r="S4" s="91"/>
      <c r="T4" s="91"/>
      <c r="U4" s="91"/>
      <c r="V4" s="91"/>
      <c r="W4" s="91"/>
      <c r="X4" s="91"/>
      <c r="Y4" s="91"/>
    </row>
    <row r="5" spans="1:25" ht="17.25" thickTop="1">
      <c r="A5" s="88"/>
      <c r="B5" s="178" t="s">
        <v>120</v>
      </c>
      <c r="C5" s="92" t="s">
        <v>121</v>
      </c>
      <c r="D5" s="93"/>
      <c r="E5" s="94" t="s">
        <v>122</v>
      </c>
      <c r="F5" s="95"/>
      <c r="G5" s="181" t="s">
        <v>123</v>
      </c>
      <c r="H5" s="181"/>
      <c r="I5" s="96"/>
      <c r="J5" s="182">
        <v>43901</v>
      </c>
      <c r="K5" s="182"/>
      <c r="L5" s="182"/>
      <c r="M5" s="182"/>
      <c r="N5" s="182"/>
      <c r="O5" s="96"/>
      <c r="P5" s="97" t="s">
        <v>124</v>
      </c>
      <c r="Q5" s="98"/>
      <c r="R5" s="99"/>
      <c r="S5" s="94"/>
      <c r="T5" s="94"/>
      <c r="U5" s="183">
        <v>43903</v>
      </c>
      <c r="V5" s="184"/>
      <c r="W5" s="184"/>
      <c r="X5" s="184"/>
      <c r="Y5" s="100"/>
    </row>
    <row r="6" spans="1:25">
      <c r="A6" s="88"/>
      <c r="B6" s="179"/>
      <c r="C6" s="101" t="s">
        <v>125</v>
      </c>
      <c r="D6" s="102"/>
      <c r="E6" s="103" t="s">
        <v>126</v>
      </c>
      <c r="F6" s="104"/>
      <c r="G6" s="170" t="s">
        <v>127</v>
      </c>
      <c r="H6" s="170"/>
      <c r="I6" s="105"/>
      <c r="J6" s="167">
        <v>43664</v>
      </c>
      <c r="K6" s="167"/>
      <c r="L6" s="167"/>
      <c r="M6" s="167"/>
      <c r="N6" s="167"/>
      <c r="O6" s="105"/>
      <c r="P6" s="106" t="s">
        <v>128</v>
      </c>
      <c r="Q6" s="107"/>
      <c r="R6" s="107"/>
      <c r="S6" s="105"/>
      <c r="T6" s="107"/>
      <c r="U6" s="172"/>
      <c r="V6" s="172"/>
      <c r="W6" s="172"/>
      <c r="X6" s="172"/>
      <c r="Y6" s="108" t="s">
        <v>129</v>
      </c>
    </row>
    <row r="7" spans="1:25">
      <c r="A7" s="88"/>
      <c r="B7" s="179"/>
      <c r="C7" s="101" t="s">
        <v>130</v>
      </c>
      <c r="D7" s="102"/>
      <c r="E7" s="109"/>
      <c r="F7" s="110"/>
      <c r="G7" s="170" t="s">
        <v>131</v>
      </c>
      <c r="H7" s="170"/>
      <c r="I7" s="105"/>
      <c r="J7" s="171"/>
      <c r="K7" s="171"/>
      <c r="L7" s="171"/>
      <c r="M7" s="171"/>
      <c r="N7" s="171"/>
      <c r="O7" s="105"/>
      <c r="P7" s="106" t="s">
        <v>132</v>
      </c>
      <c r="Q7" s="109"/>
      <c r="R7" s="109"/>
      <c r="S7" s="109"/>
      <c r="T7" s="109"/>
      <c r="U7" s="172"/>
      <c r="V7" s="172"/>
      <c r="W7" s="172"/>
      <c r="X7" s="172"/>
      <c r="Y7" s="111"/>
    </row>
    <row r="8" spans="1:25" ht="17.25" thickBot="1">
      <c r="A8" s="112"/>
      <c r="B8" s="180"/>
      <c r="C8" s="113" t="s">
        <v>133</v>
      </c>
      <c r="D8" s="114"/>
      <c r="E8" s="115"/>
      <c r="F8" s="116"/>
      <c r="G8" s="173"/>
      <c r="H8" s="173"/>
      <c r="I8" s="117"/>
      <c r="J8" s="174"/>
      <c r="K8" s="174"/>
      <c r="L8" s="174"/>
      <c r="M8" s="174"/>
      <c r="N8" s="174"/>
      <c r="O8" s="117"/>
      <c r="P8" s="118"/>
      <c r="Q8" s="115"/>
      <c r="R8" s="115"/>
      <c r="S8" s="115"/>
      <c r="T8" s="115"/>
      <c r="U8" s="175"/>
      <c r="V8" s="175"/>
      <c r="W8" s="175"/>
      <c r="X8" s="175"/>
      <c r="Y8" s="119"/>
    </row>
    <row r="9" spans="1:25" ht="18" thickTop="1" thickBot="1">
      <c r="B9" s="120" t="s">
        <v>134</v>
      </c>
      <c r="C9" s="121"/>
      <c r="D9" s="122"/>
      <c r="E9" s="121"/>
      <c r="F9" s="121"/>
      <c r="G9" s="123"/>
      <c r="H9" s="123"/>
      <c r="I9" s="123"/>
      <c r="J9" s="123"/>
      <c r="K9" s="123"/>
      <c r="L9" s="124"/>
      <c r="M9" s="123"/>
      <c r="N9" s="123"/>
      <c r="O9" s="123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8" thickTop="1" thickBot="1">
      <c r="B10" s="125" t="str">
        <f>E6</f>
        <v>보은농장</v>
      </c>
      <c r="C10" s="126" t="s">
        <v>18</v>
      </c>
      <c r="D10" s="127">
        <f>ROUNDDOWN((J5-J6+1)/7,0)</f>
        <v>34</v>
      </c>
      <c r="E10" s="128" t="s">
        <v>19</v>
      </c>
      <c r="F10" s="129">
        <f>(J5-J6+1)-(D10*7)</f>
        <v>0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ht="17.25" thickTop="1">
      <c r="B11" s="133" t="s">
        <v>20</v>
      </c>
      <c r="C11" s="133" t="s">
        <v>21</v>
      </c>
      <c r="D11" s="133" t="s">
        <v>22</v>
      </c>
      <c r="E11" s="133" t="s">
        <v>23</v>
      </c>
      <c r="F11" s="133" t="s">
        <v>24</v>
      </c>
      <c r="G11" s="133" t="s">
        <v>25</v>
      </c>
      <c r="H11" s="133">
        <v>0</v>
      </c>
      <c r="I11" s="133">
        <v>1</v>
      </c>
      <c r="J11" s="133">
        <v>2</v>
      </c>
      <c r="K11" s="133">
        <v>3</v>
      </c>
      <c r="L11" s="133">
        <v>4</v>
      </c>
      <c r="M11" s="133">
        <v>5</v>
      </c>
      <c r="N11" s="133">
        <v>6</v>
      </c>
      <c r="O11" s="133">
        <v>7</v>
      </c>
      <c r="P11" s="133">
        <v>8</v>
      </c>
      <c r="Q11" s="133">
        <v>9</v>
      </c>
      <c r="R11" s="133">
        <v>10</v>
      </c>
      <c r="S11" s="133">
        <v>11</v>
      </c>
      <c r="T11" s="133">
        <v>12</v>
      </c>
      <c r="U11" s="133">
        <v>13</v>
      </c>
      <c r="V11" s="133">
        <v>14</v>
      </c>
      <c r="W11" s="133">
        <v>15</v>
      </c>
      <c r="X11" s="133">
        <v>16</v>
      </c>
      <c r="Y11" s="133">
        <v>17</v>
      </c>
    </row>
    <row r="12" spans="1:25" ht="17.25" customHeight="1">
      <c r="B12" s="55" t="s">
        <v>135</v>
      </c>
      <c r="C12" s="55" t="s">
        <v>27</v>
      </c>
      <c r="D12" s="56">
        <v>43901</v>
      </c>
      <c r="E12" s="55">
        <v>55</v>
      </c>
      <c r="F12" s="55">
        <v>104</v>
      </c>
      <c r="G12" s="55">
        <v>10</v>
      </c>
      <c r="H12" s="55">
        <v>10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>
      <c r="B13" s="55" t="s">
        <v>136</v>
      </c>
      <c r="C13" s="55" t="s">
        <v>27</v>
      </c>
      <c r="D13" s="56">
        <v>43901</v>
      </c>
      <c r="E13" s="55">
        <v>2200</v>
      </c>
      <c r="F13" s="55">
        <v>133</v>
      </c>
      <c r="G13" s="55">
        <v>10</v>
      </c>
      <c r="H13" s="55">
        <v>10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>
      <c r="B14" s="55" t="s">
        <v>135</v>
      </c>
      <c r="C14" s="55" t="s">
        <v>137</v>
      </c>
      <c r="D14" s="56">
        <v>43901</v>
      </c>
      <c r="E14" s="55">
        <v>12</v>
      </c>
      <c r="F14" s="55">
        <v>125</v>
      </c>
      <c r="G14" s="55">
        <v>10</v>
      </c>
      <c r="H14" s="55">
        <v>10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>
      <c r="B15" s="55" t="s">
        <v>136</v>
      </c>
      <c r="C15" s="55" t="s">
        <v>137</v>
      </c>
      <c r="D15" s="56">
        <v>43901</v>
      </c>
      <c r="E15" s="55">
        <v>5</v>
      </c>
      <c r="F15" s="55">
        <v>220</v>
      </c>
      <c r="G15" s="55">
        <v>10</v>
      </c>
      <c r="H15" s="55">
        <v>10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>
      <c r="B16" s="55" t="s">
        <v>135</v>
      </c>
      <c r="C16" s="55" t="s">
        <v>138</v>
      </c>
      <c r="D16" s="56">
        <v>43901</v>
      </c>
      <c r="E16" s="55">
        <v>8491</v>
      </c>
      <c r="F16" s="55">
        <v>29</v>
      </c>
      <c r="G16" s="55">
        <v>10</v>
      </c>
      <c r="H16" s="55"/>
      <c r="I16" s="55"/>
      <c r="J16" s="55"/>
      <c r="K16" s="55"/>
      <c r="L16" s="55">
        <v>1</v>
      </c>
      <c r="M16" s="55">
        <v>1</v>
      </c>
      <c r="N16" s="55">
        <v>3</v>
      </c>
      <c r="O16" s="55">
        <v>1</v>
      </c>
      <c r="P16" s="55">
        <v>4</v>
      </c>
      <c r="Q16" s="55"/>
      <c r="R16" s="55"/>
      <c r="S16" s="55"/>
      <c r="T16" s="55"/>
      <c r="U16" s="55"/>
      <c r="V16" s="55"/>
      <c r="W16" s="55"/>
      <c r="X16" s="55"/>
      <c r="Y16" s="55"/>
    </row>
    <row r="17" spans="1:25">
      <c r="A17"/>
      <c r="B17" s="55" t="s">
        <v>136</v>
      </c>
      <c r="C17" s="55" t="s">
        <v>138</v>
      </c>
      <c r="D17" s="56">
        <v>43901</v>
      </c>
      <c r="E17" s="55">
        <v>12715</v>
      </c>
      <c r="F17" s="55">
        <v>33</v>
      </c>
      <c r="G17" s="55">
        <v>10</v>
      </c>
      <c r="H17" s="55"/>
      <c r="I17" s="55"/>
      <c r="J17" s="55"/>
      <c r="K17" s="55"/>
      <c r="L17" s="55"/>
      <c r="M17" s="55"/>
      <c r="N17" s="55">
        <v>2</v>
      </c>
      <c r="O17" s="55">
        <v>2</v>
      </c>
      <c r="P17" s="55"/>
      <c r="Q17" s="55">
        <v>1</v>
      </c>
      <c r="R17" s="55">
        <v>3</v>
      </c>
      <c r="S17" s="55">
        <v>2</v>
      </c>
      <c r="T17" s="55"/>
      <c r="U17" s="55"/>
      <c r="V17" s="55"/>
      <c r="W17" s="55"/>
      <c r="X17" s="55"/>
      <c r="Y17" s="55"/>
    </row>
    <row r="18" spans="1:25">
      <c r="A18"/>
      <c r="B18" s="55" t="s">
        <v>135</v>
      </c>
      <c r="C18" s="55" t="s">
        <v>139</v>
      </c>
      <c r="D18" s="56">
        <v>43901</v>
      </c>
      <c r="E18" s="55">
        <v>11541</v>
      </c>
      <c r="F18" s="55">
        <v>29</v>
      </c>
      <c r="G18" s="55">
        <v>10</v>
      </c>
      <c r="H18" s="55"/>
      <c r="I18" s="55"/>
      <c r="J18" s="55"/>
      <c r="K18" s="55"/>
      <c r="L18" s="55"/>
      <c r="M18" s="55">
        <v>1</v>
      </c>
      <c r="N18" s="55">
        <v>1</v>
      </c>
      <c r="O18" s="55"/>
      <c r="P18" s="55">
        <v>3</v>
      </c>
      <c r="Q18" s="55">
        <v>1</v>
      </c>
      <c r="R18" s="55">
        <v>4</v>
      </c>
      <c r="S18" s="55"/>
      <c r="T18" s="55"/>
      <c r="U18" s="55"/>
      <c r="V18" s="55"/>
      <c r="W18" s="55"/>
      <c r="X18" s="55"/>
      <c r="Y18" s="55"/>
    </row>
    <row r="19" spans="1:25">
      <c r="A19"/>
      <c r="B19" s="55" t="s">
        <v>136</v>
      </c>
      <c r="C19" s="55" t="s">
        <v>139</v>
      </c>
      <c r="D19" s="56">
        <v>43901</v>
      </c>
      <c r="E19" s="55">
        <v>10613</v>
      </c>
      <c r="F19" s="55">
        <v>43</v>
      </c>
      <c r="G19" s="55">
        <v>10</v>
      </c>
      <c r="H19" s="55"/>
      <c r="I19" s="55"/>
      <c r="J19" s="55">
        <v>1</v>
      </c>
      <c r="K19" s="55"/>
      <c r="L19" s="55">
        <v>1</v>
      </c>
      <c r="M19" s="55"/>
      <c r="N19" s="55">
        <v>1</v>
      </c>
      <c r="O19" s="55">
        <v>1</v>
      </c>
      <c r="P19" s="55">
        <v>1</v>
      </c>
      <c r="Q19" s="55">
        <v>2</v>
      </c>
      <c r="R19" s="55">
        <v>3</v>
      </c>
      <c r="S19" s="55"/>
      <c r="T19" s="55"/>
      <c r="U19" s="55"/>
      <c r="V19" s="55"/>
      <c r="W19" s="55"/>
      <c r="X19" s="55"/>
      <c r="Y19" s="55"/>
    </row>
    <row r="20" spans="1:25">
      <c r="A20"/>
      <c r="B20" s="55" t="s">
        <v>135</v>
      </c>
      <c r="C20" s="55" t="s">
        <v>140</v>
      </c>
      <c r="D20" s="56">
        <v>43901</v>
      </c>
      <c r="E20" s="57">
        <v>6.6</v>
      </c>
      <c r="F20" s="59">
        <v>7.824208780216968</v>
      </c>
      <c r="G20" s="55">
        <v>10</v>
      </c>
      <c r="H20" s="55" t="s">
        <v>33</v>
      </c>
      <c r="I20" s="55" t="s">
        <v>33</v>
      </c>
      <c r="J20" s="55"/>
      <c r="K20" s="55" t="s">
        <v>33</v>
      </c>
      <c r="L20" s="55" t="s">
        <v>33</v>
      </c>
      <c r="M20" s="55" t="s">
        <v>33</v>
      </c>
      <c r="N20" s="55">
        <v>4</v>
      </c>
      <c r="O20" s="55">
        <v>6</v>
      </c>
      <c r="P20" s="55" t="s">
        <v>33</v>
      </c>
      <c r="Q20" s="55" t="s">
        <v>33</v>
      </c>
      <c r="R20" s="55" t="s">
        <v>33</v>
      </c>
      <c r="S20" s="55" t="s">
        <v>33</v>
      </c>
      <c r="T20" s="55" t="s">
        <v>33</v>
      </c>
      <c r="U20" s="55"/>
      <c r="V20" s="55"/>
      <c r="W20" s="55"/>
      <c r="X20" s="55"/>
      <c r="Y20" s="55"/>
    </row>
    <row r="21" spans="1:25">
      <c r="A21"/>
      <c r="B21" s="55" t="s">
        <v>136</v>
      </c>
      <c r="C21" s="55" t="s">
        <v>140</v>
      </c>
      <c r="D21" s="56">
        <v>43901</v>
      </c>
      <c r="E21" s="57">
        <v>6.8</v>
      </c>
      <c r="F21" s="60">
        <v>13.513773286362982</v>
      </c>
      <c r="G21" s="55">
        <v>10</v>
      </c>
      <c r="H21" s="55" t="s">
        <v>33</v>
      </c>
      <c r="I21" s="55" t="s">
        <v>33</v>
      </c>
      <c r="J21" s="55" t="s">
        <v>33</v>
      </c>
      <c r="K21" s="55" t="s">
        <v>33</v>
      </c>
      <c r="L21" s="55" t="s">
        <v>33</v>
      </c>
      <c r="M21" s="55">
        <v>1</v>
      </c>
      <c r="N21" s="55">
        <v>2</v>
      </c>
      <c r="O21" s="55">
        <v>5</v>
      </c>
      <c r="P21" s="55">
        <v>2</v>
      </c>
      <c r="Q21" s="55" t="s">
        <v>33</v>
      </c>
      <c r="R21" s="55" t="s">
        <v>33</v>
      </c>
      <c r="S21" s="55" t="s">
        <v>33</v>
      </c>
      <c r="T21" s="55" t="s">
        <v>33</v>
      </c>
      <c r="U21" s="55"/>
      <c r="V21" s="55"/>
      <c r="W21" s="55"/>
      <c r="X21" s="55"/>
      <c r="Y21" s="55"/>
    </row>
    <row r="22" spans="1: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>
      <c r="A23"/>
      <c r="B23" s="134" t="s">
        <v>38</v>
      </c>
    </row>
    <row r="24" spans="1:25">
      <c r="A24"/>
      <c r="B24" s="14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6"/>
    </row>
    <row r="25" spans="1:25">
      <c r="A25"/>
      <c r="B25" s="137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138"/>
    </row>
    <row r="26" spans="1:25">
      <c r="A26"/>
      <c r="B26" s="137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138"/>
    </row>
    <row r="27" spans="1:25">
      <c r="A27"/>
      <c r="B27" s="139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138"/>
    </row>
    <row r="28" spans="1:25">
      <c r="A28"/>
      <c r="B28" s="140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2"/>
    </row>
    <row r="31" spans="1:25">
      <c r="A31"/>
      <c r="B31" s="168" t="s">
        <v>39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</row>
    <row r="32" spans="1:25" ht="17.25">
      <c r="A32"/>
      <c r="B32" s="169" t="s">
        <v>40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</row>
    <row r="33" spans="1: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D12:D14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 B12:Y14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19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8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8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9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9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D12:D14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 B12:Y14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19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8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8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9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0:G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70" zoomScaleNormal="70" workbookViewId="0">
      <selection activeCell="AO17" sqref="AO17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85" t="s">
        <v>41</v>
      </c>
      <c r="C1" s="186"/>
      <c r="D1" s="186"/>
      <c r="E1" s="187"/>
      <c r="F1" s="185" t="s">
        <v>42</v>
      </c>
      <c r="G1" s="186"/>
      <c r="H1" s="186"/>
      <c r="I1" s="187"/>
      <c r="J1" s="185" t="s">
        <v>43</v>
      </c>
      <c r="K1" s="186"/>
      <c r="L1" s="186"/>
      <c r="M1" s="187"/>
      <c r="N1" s="185" t="s">
        <v>44</v>
      </c>
      <c r="O1" s="186"/>
      <c r="P1" s="186"/>
      <c r="Q1" s="187"/>
      <c r="R1" s="185" t="s">
        <v>45</v>
      </c>
      <c r="S1" s="186"/>
      <c r="T1" s="186"/>
      <c r="U1" s="187"/>
      <c r="V1" s="185" t="s">
        <v>46</v>
      </c>
      <c r="W1" s="186"/>
      <c r="X1" s="186"/>
      <c r="Y1" s="187"/>
      <c r="Z1" s="185" t="s">
        <v>47</v>
      </c>
      <c r="AA1" s="186"/>
      <c r="AB1" s="186"/>
      <c r="AC1" s="187"/>
    </row>
    <row r="2" spans="1:29">
      <c r="B2" s="72" t="s">
        <v>48</v>
      </c>
      <c r="C2" s="73"/>
      <c r="D2" s="73"/>
      <c r="E2" s="74" t="s">
        <v>49</v>
      </c>
      <c r="F2" s="72"/>
      <c r="G2" s="73"/>
      <c r="H2" s="73"/>
      <c r="I2" s="74"/>
      <c r="J2" s="72"/>
      <c r="K2" s="73"/>
      <c r="L2" s="73"/>
      <c r="M2" s="74"/>
      <c r="N2" s="72"/>
      <c r="O2" s="73"/>
      <c r="P2" s="73"/>
      <c r="Q2" s="74"/>
      <c r="R2" s="72"/>
      <c r="S2" s="73"/>
      <c r="T2" s="73"/>
      <c r="U2" s="74"/>
      <c r="V2" s="72"/>
      <c r="W2" s="73"/>
      <c r="X2" s="73"/>
      <c r="Y2" s="74"/>
      <c r="Z2" s="72"/>
      <c r="AA2" s="73"/>
      <c r="AB2" s="73"/>
      <c r="AC2" s="74"/>
    </row>
    <row r="3" spans="1:29">
      <c r="A3" t="s">
        <v>50</v>
      </c>
      <c r="B3" s="75" t="e">
        <f t="shared" ref="B3:B14" ca="1" si="0">IFERROR(AVERAGEIF(INDIRECT(B$1&amp;"!$C$12:$C$500"),$A3,INDIRECT(B$1&amp;"!$E$12:$E$500")),NA())</f>
        <v>#N/A</v>
      </c>
      <c r="C3" s="76" t="e">
        <f t="shared" ref="C3:C14" ca="1" si="1">IF(SUMIF(INDIRECT(B$1&amp;"!$C$12:$C$500"),$A3,INDIRECT(B$1&amp;"!$G$12:$G$500"))=0,NA(),SUMIF(INDIRECT(B$1&amp;"!$C$12:$C$500"),$A3,INDIRECT(B$1&amp;"!$G$12:$G$500")))</f>
        <v>#REF!</v>
      </c>
      <c r="D3" s="76" t="e">
        <f t="shared" ref="D3:D14" ca="1" si="2">SUMIF(INDIRECT(B$1&amp;"!$C$12:$C$500"),$A3,INDIRECT(B$1&amp;"!$h$12:$h$500"))</f>
        <v>#REF!</v>
      </c>
      <c r="E3" s="77" t="e">
        <f t="shared" ref="E3:E14" ca="1" si="3">IFERROR((1-D3/C3),NA())</f>
        <v>#N/A</v>
      </c>
      <c r="F3" s="75" t="e">
        <f ca="1">IFERROR(AVERAGEIF(INDIRECT(F$1&amp;"!$C$12:$C$500"),$A3,INDIRECT(F$1&amp;"!$E$12:$E$500")),NA())</f>
        <v>#N/A</v>
      </c>
      <c r="G3" s="76" t="e">
        <f t="shared" ref="G3:G14" ca="1" si="4">IF(SUMIF(INDIRECT(F$1&amp;"!$C$12:$C$500"),$A3,INDIRECT(F$1&amp;"!$G$12:$G$500"))=0,NA(),SUMIF(INDIRECT(F$1&amp;"!$C$12:$C$500"),$A3,INDIRECT(F$1&amp;"!$G$12:$G$500")))</f>
        <v>#REF!</v>
      </c>
      <c r="H3" s="76" t="e">
        <f t="shared" ref="H3:H14" ca="1" si="5">SUMIF(INDIRECT(F$1&amp;"!$C$12:$C$500"),$A3,INDIRECT(F$1&amp;"!$h$12:$h$500"))</f>
        <v>#REF!</v>
      </c>
      <c r="I3" s="77" t="e">
        <f t="shared" ref="I3:I14" ca="1" si="6">IFERROR((1-H3/G3),NA())</f>
        <v>#N/A</v>
      </c>
      <c r="J3" s="75" t="e">
        <f t="shared" ref="J3:J14" ca="1" si="7">IFERROR(AVERAGEIF(INDIRECT(J$1&amp;"!$C$12:$C$500"),$A3,INDIRECT(J$1&amp;"!$E$12:$E$500")),NA())</f>
        <v>#N/A</v>
      </c>
      <c r="K3" s="76" t="e">
        <f t="shared" ref="K3:K14" ca="1" si="8">IF(SUMIF(INDIRECT(J$1&amp;"!$C$12:$C$500"),$A3,INDIRECT(J$1&amp;"!$G$12:$G$500"))=0,NA(),SUMIF(INDIRECT(J$1&amp;"!$C$12:$C$500"),$A3,INDIRECT(J$1&amp;"!$G$12:$G$500")))</f>
        <v>#REF!</v>
      </c>
      <c r="L3" s="76" t="e">
        <f t="shared" ref="L3:L14" ca="1" si="9">SUMIF(INDIRECT(J$1&amp;"!$C$12:$C$500"),$A3,INDIRECT(J$1&amp;"!$h$12:$h$500"))</f>
        <v>#REF!</v>
      </c>
      <c r="M3" s="77" t="e">
        <f t="shared" ref="M3:M14" ca="1" si="10">IFERROR((1-L3/K3),NA())</f>
        <v>#N/A</v>
      </c>
      <c r="N3" s="75">
        <f t="shared" ref="N3:N14" ca="1" si="11">IFERROR(AVERAGEIF(INDIRECT(N$1&amp;"!$C$12:$C$500"),$A3,INDIRECT(N$1&amp;"!$E$12:$E$500")),NA())</f>
        <v>10.55</v>
      </c>
      <c r="O3" s="76">
        <f t="shared" ref="O3:O14" ca="1" si="12">IF(SUMIF(INDIRECT(N$1&amp;"!$C$12:$C$500"),$A3,INDIRECT(N$1&amp;"!$G$12:$G$500"))=0,NA(),SUMIF(INDIRECT(N$1&amp;"!$C$12:$C$500"),$A3,INDIRECT(N$1&amp;"!$G$12:$G$500")))</f>
        <v>20</v>
      </c>
      <c r="P3" s="76">
        <f t="shared" ref="P3:P14" ca="1" si="13">SUMIF(INDIRECT(N$1&amp;"!$C$12:$C$500"),$A3,INDIRECT(N$1&amp;"!$h$12:$h$500"))</f>
        <v>0</v>
      </c>
      <c r="Q3" s="77">
        <f t="shared" ref="Q3:Q14" ca="1" si="14">IFERROR((1-P3/O3),NA())</f>
        <v>1</v>
      </c>
      <c r="R3" s="75" t="e">
        <f t="shared" ref="R3:R14" ca="1" si="15">IFERROR(AVERAGEIF(INDIRECT(R$1&amp;"!$C$12:$C$500"),$A3,INDIRECT(R$1&amp;"!$E$12:$E$500")),NA())</f>
        <v>#N/A</v>
      </c>
      <c r="S3" s="76" t="e">
        <f t="shared" ref="S3:S14" ca="1" si="16">IF(SUMIF(INDIRECT(R$1&amp;"!$C$12:$C$500"),$A3,INDIRECT(R$1&amp;"!$G$12:$G$500"))=0,NA(),SUMIF(INDIRECT(R$1&amp;"!$C$12:$C$500"),$A3,INDIRECT(R$1&amp;"!$G$12:$G$500")))</f>
        <v>#N/A</v>
      </c>
      <c r="T3" s="76">
        <f t="shared" ref="T3:T14" ca="1" si="17">SUMIF(INDIRECT(R$1&amp;"!$C$12:$C$500"),$A3,INDIRECT(R$1&amp;"!$h$12:$h$500"))</f>
        <v>0</v>
      </c>
      <c r="U3" s="77" t="e">
        <f t="shared" ref="U3:U14" ca="1" si="18">IFERROR((1-T3/S3),NA())</f>
        <v>#N/A</v>
      </c>
      <c r="V3" s="75" t="e">
        <f t="shared" ref="V3:V14" ca="1" si="19">IFERROR(AVERAGEIF(INDIRECT(V$1&amp;"!$C$12:$C$500"),$A3,INDIRECT(V$1&amp;"!$E$12:$E$500")),NA())</f>
        <v>#N/A</v>
      </c>
      <c r="W3" s="76" t="e">
        <f t="shared" ref="W3:W14" ca="1" si="20">IF(SUMIF(INDIRECT(V$1&amp;"!$C$12:$C$500"),$A3,INDIRECT(V$1&amp;"!$G$12:$G$500"))=0,NA(),SUMIF(INDIRECT(V$1&amp;"!$C$12:$C$500"),$A3,INDIRECT(V$1&amp;"!$G$12:$G$500")))</f>
        <v>#REF!</v>
      </c>
      <c r="X3" s="76" t="e">
        <f t="shared" ref="X3:X14" ca="1" si="21">SUMIF(INDIRECT(V$1&amp;"!$C$12:$C$500"),$A3,INDIRECT(V$1&amp;"!$h$12:$h$500"))</f>
        <v>#REF!</v>
      </c>
      <c r="Y3" s="77" t="e">
        <f t="shared" ref="Y3:Y14" ca="1" si="22">IFERROR((1-X3/W3),NA())</f>
        <v>#N/A</v>
      </c>
      <c r="Z3" s="75" t="e">
        <f t="shared" ref="Z3:Z14" ca="1" si="23">IFERROR(AVERAGEIF(INDIRECT(Z$1&amp;"!$C$12:$C$500"),$A3,INDIRECT(Z$1&amp;"!$E$12:$E$500")),NA())</f>
        <v>#N/A</v>
      </c>
      <c r="AA3" s="76" t="e">
        <f t="shared" ref="AA3:AA14" ca="1" si="24">IF(SUMIF(INDIRECT(Z$1&amp;"!$C$12:$C$500"),$A3,INDIRECT(Z$1&amp;"!$G$12:$G$500"))=0,NA(),SUMIF(INDIRECT(Z$1&amp;"!$C$12:$C$500"),$A3,INDIRECT(Z$1&amp;"!$G$12:$G$500")))</f>
        <v>#REF!</v>
      </c>
      <c r="AB3" s="76" t="e">
        <f t="shared" ref="AB3:AB14" ca="1" si="25">SUMIF(INDIRECT(Z$1&amp;"!$C$12:$C$500"),$A3,INDIRECT(Z$1&amp;"!$h$12:$h$500"))</f>
        <v>#REF!</v>
      </c>
      <c r="AC3" s="77" t="e">
        <f t="shared" ref="AC3:AC14" ca="1" si="26">IFERROR((1-AB3/AA3),NA())</f>
        <v>#N/A</v>
      </c>
    </row>
    <row r="4" spans="1:29">
      <c r="A4" t="s">
        <v>51</v>
      </c>
      <c r="B4" s="75" t="e">
        <f t="shared" ca="1" si="0"/>
        <v>#N/A</v>
      </c>
      <c r="C4" s="76" t="e">
        <f t="shared" ca="1" si="1"/>
        <v>#REF!</v>
      </c>
      <c r="D4" s="76" t="e">
        <f t="shared" ca="1" si="2"/>
        <v>#REF!</v>
      </c>
      <c r="E4" s="77" t="e">
        <f t="shared" ca="1" si="3"/>
        <v>#N/A</v>
      </c>
      <c r="F4" s="75" t="e">
        <f t="shared" ref="F4:F14" ca="1" si="27">IFERROR(AVERAGEIF(INDIRECT(F$1&amp;"!$C$12:$C$500"),$A4,INDIRECT(F$1&amp;"!$E$12:$E$500")),NA())</f>
        <v>#N/A</v>
      </c>
      <c r="G4" s="76" t="e">
        <f t="shared" ca="1" si="4"/>
        <v>#REF!</v>
      </c>
      <c r="H4" s="76" t="e">
        <f t="shared" ca="1" si="5"/>
        <v>#REF!</v>
      </c>
      <c r="I4" s="77" t="e">
        <f t="shared" ca="1" si="6"/>
        <v>#N/A</v>
      </c>
      <c r="J4" s="75" t="e">
        <f t="shared" ca="1" si="7"/>
        <v>#N/A</v>
      </c>
      <c r="K4" s="76" t="e">
        <f t="shared" ca="1" si="8"/>
        <v>#REF!</v>
      </c>
      <c r="L4" s="76" t="e">
        <f t="shared" ca="1" si="9"/>
        <v>#REF!</v>
      </c>
      <c r="M4" s="77" t="e">
        <f t="shared" ca="1" si="10"/>
        <v>#N/A</v>
      </c>
      <c r="N4" s="75">
        <f t="shared" ca="1" si="11"/>
        <v>7.8000000000000007</v>
      </c>
      <c r="O4" s="76">
        <f t="shared" ca="1" si="12"/>
        <v>20</v>
      </c>
      <c r="P4" s="76">
        <f t="shared" ca="1" si="13"/>
        <v>0</v>
      </c>
      <c r="Q4" s="77">
        <f t="shared" ca="1" si="14"/>
        <v>1</v>
      </c>
      <c r="R4" s="75" t="e">
        <f t="shared" ca="1" si="15"/>
        <v>#N/A</v>
      </c>
      <c r="S4" s="76" t="e">
        <f t="shared" ca="1" si="16"/>
        <v>#N/A</v>
      </c>
      <c r="T4" s="76">
        <f t="shared" ca="1" si="17"/>
        <v>0</v>
      </c>
      <c r="U4" s="77" t="e">
        <f t="shared" ca="1" si="18"/>
        <v>#N/A</v>
      </c>
      <c r="V4" s="75" t="e">
        <f t="shared" ca="1" si="19"/>
        <v>#N/A</v>
      </c>
      <c r="W4" s="76" t="e">
        <f t="shared" ca="1" si="20"/>
        <v>#REF!</v>
      </c>
      <c r="X4" s="76" t="e">
        <f t="shared" ca="1" si="21"/>
        <v>#REF!</v>
      </c>
      <c r="Y4" s="77" t="e">
        <f t="shared" ca="1" si="22"/>
        <v>#N/A</v>
      </c>
      <c r="Z4" s="75" t="e">
        <f t="shared" ca="1" si="23"/>
        <v>#N/A</v>
      </c>
      <c r="AA4" s="76" t="e">
        <f t="shared" ca="1" si="24"/>
        <v>#REF!</v>
      </c>
      <c r="AB4" s="76" t="e">
        <f t="shared" ca="1" si="25"/>
        <v>#REF!</v>
      </c>
      <c r="AC4" s="77" t="e">
        <f t="shared" ca="1" si="26"/>
        <v>#N/A</v>
      </c>
    </row>
    <row r="5" spans="1:29">
      <c r="A5" t="s">
        <v>52</v>
      </c>
      <c r="B5" s="75" t="e">
        <f t="shared" ca="1" si="0"/>
        <v>#N/A</v>
      </c>
      <c r="C5" s="76" t="e">
        <f t="shared" ca="1" si="1"/>
        <v>#REF!</v>
      </c>
      <c r="D5" s="76" t="e">
        <f t="shared" ca="1" si="2"/>
        <v>#REF!</v>
      </c>
      <c r="E5" s="77" t="e">
        <f t="shared" ca="1" si="3"/>
        <v>#N/A</v>
      </c>
      <c r="F5" s="75" t="e">
        <f t="shared" ca="1" si="27"/>
        <v>#N/A</v>
      </c>
      <c r="G5" s="76" t="e">
        <f t="shared" ca="1" si="4"/>
        <v>#REF!</v>
      </c>
      <c r="H5" s="76" t="e">
        <f t="shared" ca="1" si="5"/>
        <v>#REF!</v>
      </c>
      <c r="I5" s="77" t="e">
        <f t="shared" ca="1" si="6"/>
        <v>#N/A</v>
      </c>
      <c r="J5" s="75" t="e">
        <f t="shared" ca="1" si="7"/>
        <v>#N/A</v>
      </c>
      <c r="K5" s="76" t="e">
        <f t="shared" ca="1" si="8"/>
        <v>#REF!</v>
      </c>
      <c r="L5" s="76" t="e">
        <f t="shared" ca="1" si="9"/>
        <v>#REF!</v>
      </c>
      <c r="M5" s="77" t="e">
        <f t="shared" ca="1" si="10"/>
        <v>#N/A</v>
      </c>
      <c r="N5" s="75">
        <f t="shared" ca="1" si="11"/>
        <v>8.8000000000000007</v>
      </c>
      <c r="O5" s="76">
        <f t="shared" ca="1" si="12"/>
        <v>20</v>
      </c>
      <c r="P5" s="76">
        <f t="shared" ca="1" si="13"/>
        <v>0</v>
      </c>
      <c r="Q5" s="77">
        <f t="shared" ca="1" si="14"/>
        <v>1</v>
      </c>
      <c r="R5" s="75" t="e">
        <f t="shared" ca="1" si="15"/>
        <v>#N/A</v>
      </c>
      <c r="S5" s="76" t="e">
        <f t="shared" ca="1" si="16"/>
        <v>#N/A</v>
      </c>
      <c r="T5" s="76">
        <f t="shared" ca="1" si="17"/>
        <v>0</v>
      </c>
      <c r="U5" s="77" t="e">
        <f t="shared" ca="1" si="18"/>
        <v>#N/A</v>
      </c>
      <c r="V5" s="75" t="e">
        <f t="shared" ca="1" si="19"/>
        <v>#N/A</v>
      </c>
      <c r="W5" s="76" t="e">
        <f t="shared" ca="1" si="20"/>
        <v>#REF!</v>
      </c>
      <c r="X5" s="76" t="e">
        <f t="shared" ca="1" si="21"/>
        <v>#REF!</v>
      </c>
      <c r="Y5" s="77" t="e">
        <f t="shared" ca="1" si="22"/>
        <v>#N/A</v>
      </c>
      <c r="Z5" s="75" t="e">
        <f t="shared" ca="1" si="23"/>
        <v>#N/A</v>
      </c>
      <c r="AA5" s="76" t="e">
        <f t="shared" ca="1" si="24"/>
        <v>#REF!</v>
      </c>
      <c r="AB5" s="76" t="e">
        <f t="shared" ca="1" si="25"/>
        <v>#REF!</v>
      </c>
      <c r="AC5" s="77" t="e">
        <f t="shared" ca="1" si="26"/>
        <v>#N/A</v>
      </c>
    </row>
    <row r="6" spans="1:29">
      <c r="A6" t="s">
        <v>53</v>
      </c>
      <c r="B6" s="75" t="e">
        <f t="shared" ca="1" si="0"/>
        <v>#N/A</v>
      </c>
      <c r="C6" s="76" t="e">
        <f t="shared" ca="1" si="1"/>
        <v>#REF!</v>
      </c>
      <c r="D6" s="76" t="e">
        <f t="shared" ca="1" si="2"/>
        <v>#REF!</v>
      </c>
      <c r="E6" s="77" t="e">
        <f t="shared" ca="1" si="3"/>
        <v>#N/A</v>
      </c>
      <c r="F6" s="75" t="e">
        <f t="shared" ca="1" si="27"/>
        <v>#N/A</v>
      </c>
      <c r="G6" s="76" t="e">
        <f t="shared" ca="1" si="4"/>
        <v>#REF!</v>
      </c>
      <c r="H6" s="76" t="e">
        <f t="shared" ca="1" si="5"/>
        <v>#REF!</v>
      </c>
      <c r="I6" s="77" t="e">
        <f t="shared" ca="1" si="6"/>
        <v>#N/A</v>
      </c>
      <c r="J6" s="75" t="e">
        <f t="shared" ca="1" si="7"/>
        <v>#N/A</v>
      </c>
      <c r="K6" s="76" t="e">
        <f t="shared" ca="1" si="8"/>
        <v>#REF!</v>
      </c>
      <c r="L6" s="76" t="e">
        <f t="shared" ca="1" si="9"/>
        <v>#REF!</v>
      </c>
      <c r="M6" s="77" t="e">
        <f t="shared" ca="1" si="10"/>
        <v>#N/A</v>
      </c>
      <c r="N6" s="75">
        <f t="shared" ca="1" si="11"/>
        <v>1970.5</v>
      </c>
      <c r="O6" s="76">
        <f t="shared" ca="1" si="12"/>
        <v>20</v>
      </c>
      <c r="P6" s="76">
        <f t="shared" ca="1" si="13"/>
        <v>12</v>
      </c>
      <c r="Q6" s="77">
        <f t="shared" ca="1" si="14"/>
        <v>0.4</v>
      </c>
      <c r="R6" s="75" t="e">
        <f t="shared" ca="1" si="15"/>
        <v>#N/A</v>
      </c>
      <c r="S6" s="76" t="e">
        <f t="shared" ca="1" si="16"/>
        <v>#N/A</v>
      </c>
      <c r="T6" s="76">
        <f t="shared" ca="1" si="17"/>
        <v>0</v>
      </c>
      <c r="U6" s="77" t="e">
        <f t="shared" ca="1" si="18"/>
        <v>#N/A</v>
      </c>
      <c r="V6" s="75" t="e">
        <f t="shared" ca="1" si="19"/>
        <v>#N/A</v>
      </c>
      <c r="W6" s="76" t="e">
        <f t="shared" ca="1" si="20"/>
        <v>#REF!</v>
      </c>
      <c r="X6" s="76" t="e">
        <f t="shared" ca="1" si="21"/>
        <v>#REF!</v>
      </c>
      <c r="Y6" s="77" t="e">
        <f t="shared" ca="1" si="22"/>
        <v>#N/A</v>
      </c>
      <c r="Z6" s="75" t="e">
        <f t="shared" ca="1" si="23"/>
        <v>#N/A</v>
      </c>
      <c r="AA6" s="76" t="e">
        <f t="shared" ca="1" si="24"/>
        <v>#REF!</v>
      </c>
      <c r="AB6" s="76" t="e">
        <f t="shared" ca="1" si="25"/>
        <v>#REF!</v>
      </c>
      <c r="AC6" s="77" t="e">
        <f t="shared" ca="1" si="26"/>
        <v>#N/A</v>
      </c>
    </row>
    <row r="7" spans="1:29">
      <c r="A7" t="s">
        <v>54</v>
      </c>
      <c r="B7" s="75" t="e">
        <f t="shared" ca="1" si="0"/>
        <v>#N/A</v>
      </c>
      <c r="C7" s="76" t="e">
        <f t="shared" ca="1" si="1"/>
        <v>#REF!</v>
      </c>
      <c r="D7" s="76" t="e">
        <f t="shared" ca="1" si="2"/>
        <v>#REF!</v>
      </c>
      <c r="E7" s="77" t="e">
        <f t="shared" ca="1" si="3"/>
        <v>#N/A</v>
      </c>
      <c r="F7" s="75" t="e">
        <f t="shared" ca="1" si="27"/>
        <v>#N/A</v>
      </c>
      <c r="G7" s="76" t="e">
        <f t="shared" ca="1" si="4"/>
        <v>#REF!</v>
      </c>
      <c r="H7" s="76" t="e">
        <f t="shared" ca="1" si="5"/>
        <v>#REF!</v>
      </c>
      <c r="I7" s="77" t="e">
        <f t="shared" ca="1" si="6"/>
        <v>#N/A</v>
      </c>
      <c r="J7" s="75" t="e">
        <f t="shared" ca="1" si="7"/>
        <v>#N/A</v>
      </c>
      <c r="K7" s="76" t="e">
        <f t="shared" ca="1" si="8"/>
        <v>#REF!</v>
      </c>
      <c r="L7" s="76" t="e">
        <f t="shared" ca="1" si="9"/>
        <v>#REF!</v>
      </c>
      <c r="M7" s="77" t="e">
        <f t="shared" ca="1" si="10"/>
        <v>#N/A</v>
      </c>
      <c r="N7" s="75">
        <f t="shared" ca="1" si="11"/>
        <v>8539</v>
      </c>
      <c r="O7" s="76">
        <f t="shared" ca="1" si="12"/>
        <v>20</v>
      </c>
      <c r="P7" s="76">
        <f t="shared" ca="1" si="13"/>
        <v>0</v>
      </c>
      <c r="Q7" s="77">
        <f t="shared" ca="1" si="14"/>
        <v>1</v>
      </c>
      <c r="R7" s="75" t="e">
        <f t="shared" ca="1" si="15"/>
        <v>#N/A</v>
      </c>
      <c r="S7" s="76" t="e">
        <f t="shared" ca="1" si="16"/>
        <v>#N/A</v>
      </c>
      <c r="T7" s="76">
        <f t="shared" ca="1" si="17"/>
        <v>0</v>
      </c>
      <c r="U7" s="77" t="e">
        <f t="shared" ca="1" si="18"/>
        <v>#N/A</v>
      </c>
      <c r="V7" s="75" t="e">
        <f t="shared" ca="1" si="19"/>
        <v>#N/A</v>
      </c>
      <c r="W7" s="76" t="e">
        <f t="shared" ca="1" si="20"/>
        <v>#REF!</v>
      </c>
      <c r="X7" s="76" t="e">
        <f t="shared" ca="1" si="21"/>
        <v>#REF!</v>
      </c>
      <c r="Y7" s="77" t="e">
        <f t="shared" ca="1" si="22"/>
        <v>#N/A</v>
      </c>
      <c r="Z7" s="75" t="e">
        <f t="shared" ca="1" si="23"/>
        <v>#N/A</v>
      </c>
      <c r="AA7" s="76" t="e">
        <f t="shared" ca="1" si="24"/>
        <v>#REF!</v>
      </c>
      <c r="AB7" s="76" t="e">
        <f t="shared" ca="1" si="25"/>
        <v>#REF!</v>
      </c>
      <c r="AC7" s="77" t="e">
        <f t="shared" ca="1" si="26"/>
        <v>#N/A</v>
      </c>
    </row>
    <row r="8" spans="1:29">
      <c r="A8" t="s">
        <v>55</v>
      </c>
      <c r="B8" s="75" t="e">
        <f t="shared" ca="1" si="0"/>
        <v>#N/A</v>
      </c>
      <c r="C8" s="76" t="e">
        <f t="shared" ca="1" si="1"/>
        <v>#REF!</v>
      </c>
      <c r="D8" s="76" t="e">
        <f t="shared" ca="1" si="2"/>
        <v>#REF!</v>
      </c>
      <c r="E8" s="77" t="e">
        <f t="shared" ca="1" si="3"/>
        <v>#N/A</v>
      </c>
      <c r="F8" s="75" t="e">
        <f t="shared" ca="1" si="27"/>
        <v>#N/A</v>
      </c>
      <c r="G8" s="76" t="e">
        <f t="shared" ca="1" si="4"/>
        <v>#REF!</v>
      </c>
      <c r="H8" s="76" t="e">
        <f t="shared" ca="1" si="5"/>
        <v>#REF!</v>
      </c>
      <c r="I8" s="77" t="e">
        <f t="shared" ca="1" si="6"/>
        <v>#N/A</v>
      </c>
      <c r="J8" s="75" t="e">
        <f t="shared" ca="1" si="7"/>
        <v>#N/A</v>
      </c>
      <c r="K8" s="76" t="e">
        <f t="shared" ca="1" si="8"/>
        <v>#REF!</v>
      </c>
      <c r="L8" s="76" t="e">
        <f t="shared" ca="1" si="9"/>
        <v>#REF!</v>
      </c>
      <c r="M8" s="77" t="e">
        <f t="shared" ca="1" si="10"/>
        <v>#N/A</v>
      </c>
      <c r="N8" s="75" t="e">
        <f t="shared" ca="1" si="11"/>
        <v>#N/A</v>
      </c>
      <c r="O8" s="76" t="e">
        <f t="shared" ca="1" si="12"/>
        <v>#N/A</v>
      </c>
      <c r="P8" s="76">
        <f t="shared" ca="1" si="13"/>
        <v>0</v>
      </c>
      <c r="Q8" s="77" t="e">
        <f t="shared" ca="1" si="14"/>
        <v>#N/A</v>
      </c>
      <c r="R8" s="75" t="e">
        <f t="shared" ca="1" si="15"/>
        <v>#N/A</v>
      </c>
      <c r="S8" s="76" t="e">
        <f t="shared" ca="1" si="16"/>
        <v>#N/A</v>
      </c>
      <c r="T8" s="76">
        <f t="shared" ca="1" si="17"/>
        <v>0</v>
      </c>
      <c r="U8" s="77" t="e">
        <f t="shared" ca="1" si="18"/>
        <v>#N/A</v>
      </c>
      <c r="V8" s="75" t="e">
        <f t="shared" ca="1" si="19"/>
        <v>#N/A</v>
      </c>
      <c r="W8" s="76" t="e">
        <f t="shared" ca="1" si="20"/>
        <v>#REF!</v>
      </c>
      <c r="X8" s="76" t="e">
        <f t="shared" ca="1" si="21"/>
        <v>#REF!</v>
      </c>
      <c r="Y8" s="77" t="e">
        <f t="shared" ca="1" si="22"/>
        <v>#N/A</v>
      </c>
      <c r="Z8" s="75" t="e">
        <f t="shared" ca="1" si="23"/>
        <v>#N/A</v>
      </c>
      <c r="AA8" s="76" t="e">
        <f t="shared" ca="1" si="24"/>
        <v>#REF!</v>
      </c>
      <c r="AB8" s="76" t="e">
        <f t="shared" ca="1" si="25"/>
        <v>#REF!</v>
      </c>
      <c r="AC8" s="77" t="e">
        <f t="shared" ca="1" si="26"/>
        <v>#N/A</v>
      </c>
    </row>
    <row r="9" spans="1:29">
      <c r="A9" t="s">
        <v>56</v>
      </c>
      <c r="B9" s="75" t="e">
        <f t="shared" ca="1" si="0"/>
        <v>#N/A</v>
      </c>
      <c r="C9" s="76" t="e">
        <f t="shared" ca="1" si="1"/>
        <v>#REF!</v>
      </c>
      <c r="D9" s="76" t="e">
        <f t="shared" ca="1" si="2"/>
        <v>#REF!</v>
      </c>
      <c r="E9" s="77" t="e">
        <f t="shared" ca="1" si="3"/>
        <v>#N/A</v>
      </c>
      <c r="F9" s="75" t="e">
        <f t="shared" ca="1" si="27"/>
        <v>#N/A</v>
      </c>
      <c r="G9" s="76" t="e">
        <f t="shared" ca="1" si="4"/>
        <v>#REF!</v>
      </c>
      <c r="H9" s="76" t="e">
        <f t="shared" ca="1" si="5"/>
        <v>#REF!</v>
      </c>
      <c r="I9" s="77" t="e">
        <f t="shared" ca="1" si="6"/>
        <v>#N/A</v>
      </c>
      <c r="J9" s="75" t="e">
        <f t="shared" ca="1" si="7"/>
        <v>#N/A</v>
      </c>
      <c r="K9" s="76" t="e">
        <f t="shared" ca="1" si="8"/>
        <v>#REF!</v>
      </c>
      <c r="L9" s="76" t="e">
        <f t="shared" ca="1" si="9"/>
        <v>#REF!</v>
      </c>
      <c r="M9" s="77" t="e">
        <f t="shared" ca="1" si="10"/>
        <v>#N/A</v>
      </c>
      <c r="N9" s="75" t="e">
        <f t="shared" ca="1" si="11"/>
        <v>#N/A</v>
      </c>
      <c r="O9" s="76" t="e">
        <f t="shared" ca="1" si="12"/>
        <v>#N/A</v>
      </c>
      <c r="P9" s="76">
        <f t="shared" ca="1" si="13"/>
        <v>0</v>
      </c>
      <c r="Q9" s="77" t="e">
        <f t="shared" ca="1" si="14"/>
        <v>#N/A</v>
      </c>
      <c r="R9" s="75">
        <f t="shared" ca="1" si="15"/>
        <v>2387.5</v>
      </c>
      <c r="S9" s="76">
        <f t="shared" ca="1" si="16"/>
        <v>20</v>
      </c>
      <c r="T9" s="76">
        <f t="shared" ca="1" si="17"/>
        <v>2</v>
      </c>
      <c r="U9" s="77">
        <f t="shared" ca="1" si="18"/>
        <v>0.9</v>
      </c>
      <c r="V9" s="75" t="e">
        <f t="shared" ca="1" si="19"/>
        <v>#N/A</v>
      </c>
      <c r="W9" s="76" t="e">
        <f t="shared" ca="1" si="20"/>
        <v>#REF!</v>
      </c>
      <c r="X9" s="76" t="e">
        <f t="shared" ca="1" si="21"/>
        <v>#REF!</v>
      </c>
      <c r="Y9" s="77" t="e">
        <f t="shared" ca="1" si="22"/>
        <v>#N/A</v>
      </c>
      <c r="Z9" s="75" t="e">
        <f t="shared" ca="1" si="23"/>
        <v>#N/A</v>
      </c>
      <c r="AA9" s="76" t="e">
        <f t="shared" ca="1" si="24"/>
        <v>#REF!</v>
      </c>
      <c r="AB9" s="76" t="e">
        <f t="shared" ca="1" si="25"/>
        <v>#REF!</v>
      </c>
      <c r="AC9" s="77" t="e">
        <f t="shared" ca="1" si="26"/>
        <v>#N/A</v>
      </c>
    </row>
    <row r="10" spans="1:29">
      <c r="A10" t="s">
        <v>57</v>
      </c>
      <c r="B10" s="75" t="e">
        <f t="shared" ca="1" si="0"/>
        <v>#N/A</v>
      </c>
      <c r="C10" s="76" t="e">
        <f t="shared" ca="1" si="1"/>
        <v>#REF!</v>
      </c>
      <c r="D10" s="76" t="e">
        <f t="shared" ca="1" si="2"/>
        <v>#REF!</v>
      </c>
      <c r="E10" s="77" t="e">
        <f t="shared" ca="1" si="3"/>
        <v>#N/A</v>
      </c>
      <c r="F10" s="75" t="e">
        <f t="shared" ca="1" si="27"/>
        <v>#N/A</v>
      </c>
      <c r="G10" s="76" t="e">
        <f t="shared" ca="1" si="4"/>
        <v>#REF!</v>
      </c>
      <c r="H10" s="76" t="e">
        <f t="shared" ca="1" si="5"/>
        <v>#REF!</v>
      </c>
      <c r="I10" s="77" t="e">
        <f t="shared" ca="1" si="6"/>
        <v>#N/A</v>
      </c>
      <c r="J10" s="75" t="e">
        <f t="shared" ca="1" si="7"/>
        <v>#N/A</v>
      </c>
      <c r="K10" s="76" t="e">
        <f t="shared" ca="1" si="8"/>
        <v>#REF!</v>
      </c>
      <c r="L10" s="76" t="e">
        <f t="shared" ca="1" si="9"/>
        <v>#REF!</v>
      </c>
      <c r="M10" s="77" t="e">
        <f t="shared" ca="1" si="10"/>
        <v>#N/A</v>
      </c>
      <c r="N10" s="75">
        <f t="shared" ca="1" si="11"/>
        <v>6208</v>
      </c>
      <c r="O10" s="76">
        <f t="shared" ca="1" si="12"/>
        <v>20</v>
      </c>
      <c r="P10" s="76">
        <f t="shared" ca="1" si="13"/>
        <v>3</v>
      </c>
      <c r="Q10" s="77">
        <f t="shared" ca="1" si="14"/>
        <v>0.85</v>
      </c>
      <c r="R10" s="75" t="e">
        <f t="shared" ca="1" si="15"/>
        <v>#N/A</v>
      </c>
      <c r="S10" s="76" t="e">
        <f t="shared" ca="1" si="16"/>
        <v>#N/A</v>
      </c>
      <c r="T10" s="76">
        <f t="shared" ca="1" si="17"/>
        <v>0</v>
      </c>
      <c r="U10" s="77" t="e">
        <f t="shared" ca="1" si="18"/>
        <v>#N/A</v>
      </c>
      <c r="V10" s="75" t="e">
        <f t="shared" ca="1" si="19"/>
        <v>#N/A</v>
      </c>
      <c r="W10" s="76" t="e">
        <f t="shared" ca="1" si="20"/>
        <v>#REF!</v>
      </c>
      <c r="X10" s="76" t="e">
        <f t="shared" ca="1" si="21"/>
        <v>#REF!</v>
      </c>
      <c r="Y10" s="77" t="e">
        <f t="shared" ca="1" si="22"/>
        <v>#N/A</v>
      </c>
      <c r="Z10" s="75" t="e">
        <f t="shared" ca="1" si="23"/>
        <v>#N/A</v>
      </c>
      <c r="AA10" s="76" t="e">
        <f t="shared" ca="1" si="24"/>
        <v>#REF!</v>
      </c>
      <c r="AB10" s="76" t="e">
        <f t="shared" ca="1" si="25"/>
        <v>#REF!</v>
      </c>
      <c r="AC10" s="77" t="e">
        <f t="shared" ca="1" si="26"/>
        <v>#N/A</v>
      </c>
    </row>
    <row r="11" spans="1:29">
      <c r="A11" t="s">
        <v>58</v>
      </c>
      <c r="B11" s="75" t="e">
        <f t="shared" ca="1" si="0"/>
        <v>#N/A</v>
      </c>
      <c r="C11" s="76" t="e">
        <f t="shared" ca="1" si="1"/>
        <v>#REF!</v>
      </c>
      <c r="D11" s="76" t="e">
        <f t="shared" ca="1" si="2"/>
        <v>#REF!</v>
      </c>
      <c r="E11" s="77" t="e">
        <f t="shared" ca="1" si="3"/>
        <v>#N/A</v>
      </c>
      <c r="F11" s="75" t="e">
        <f t="shared" ca="1" si="27"/>
        <v>#N/A</v>
      </c>
      <c r="G11" s="76" t="e">
        <f t="shared" ca="1" si="4"/>
        <v>#REF!</v>
      </c>
      <c r="H11" s="76" t="e">
        <f t="shared" ca="1" si="5"/>
        <v>#REF!</v>
      </c>
      <c r="I11" s="77" t="e">
        <f t="shared" ca="1" si="6"/>
        <v>#N/A</v>
      </c>
      <c r="J11" s="75" t="e">
        <f t="shared" ca="1" si="7"/>
        <v>#N/A</v>
      </c>
      <c r="K11" s="76" t="e">
        <f t="shared" ca="1" si="8"/>
        <v>#REF!</v>
      </c>
      <c r="L11" s="76" t="e">
        <f t="shared" ca="1" si="9"/>
        <v>#REF!</v>
      </c>
      <c r="M11" s="77" t="e">
        <f t="shared" ca="1" si="10"/>
        <v>#N/A</v>
      </c>
      <c r="N11" s="75">
        <f t="shared" ca="1" si="11"/>
        <v>2423</v>
      </c>
      <c r="O11" s="76">
        <f t="shared" ca="1" si="12"/>
        <v>20</v>
      </c>
      <c r="P11" s="76">
        <f t="shared" ca="1" si="13"/>
        <v>9</v>
      </c>
      <c r="Q11" s="77">
        <f t="shared" ca="1" si="14"/>
        <v>0.55000000000000004</v>
      </c>
      <c r="R11" s="75" t="e">
        <f t="shared" ca="1" si="15"/>
        <v>#N/A</v>
      </c>
      <c r="S11" s="76" t="e">
        <f t="shared" ca="1" si="16"/>
        <v>#N/A</v>
      </c>
      <c r="T11" s="76">
        <f t="shared" ca="1" si="17"/>
        <v>0</v>
      </c>
      <c r="U11" s="77" t="e">
        <f t="shared" ca="1" si="18"/>
        <v>#N/A</v>
      </c>
      <c r="V11" s="75" t="e">
        <f t="shared" ca="1" si="19"/>
        <v>#N/A</v>
      </c>
      <c r="W11" s="76" t="e">
        <f t="shared" ca="1" si="20"/>
        <v>#REF!</v>
      </c>
      <c r="X11" s="76" t="e">
        <f t="shared" ca="1" si="21"/>
        <v>#REF!</v>
      </c>
      <c r="Y11" s="77" t="e">
        <f t="shared" ca="1" si="22"/>
        <v>#N/A</v>
      </c>
      <c r="Z11" s="75" t="e">
        <f t="shared" ca="1" si="23"/>
        <v>#N/A</v>
      </c>
      <c r="AA11" s="76" t="e">
        <f t="shared" ca="1" si="24"/>
        <v>#REF!</v>
      </c>
      <c r="AB11" s="76" t="e">
        <f t="shared" ca="1" si="25"/>
        <v>#REF!</v>
      </c>
      <c r="AC11" s="77" t="e">
        <f t="shared" ca="1" si="26"/>
        <v>#N/A</v>
      </c>
    </row>
    <row r="12" spans="1:29">
      <c r="A12" t="s">
        <v>59</v>
      </c>
      <c r="B12" s="75" t="e">
        <f t="shared" ca="1" si="0"/>
        <v>#N/A</v>
      </c>
      <c r="C12" s="76" t="e">
        <f t="shared" ca="1" si="1"/>
        <v>#REF!</v>
      </c>
      <c r="D12" s="76" t="e">
        <f t="shared" ca="1" si="2"/>
        <v>#REF!</v>
      </c>
      <c r="E12" s="77" t="e">
        <f t="shared" ca="1" si="3"/>
        <v>#N/A</v>
      </c>
      <c r="F12" s="75" t="e">
        <f t="shared" ca="1" si="27"/>
        <v>#N/A</v>
      </c>
      <c r="G12" s="76" t="e">
        <f t="shared" ca="1" si="4"/>
        <v>#REF!</v>
      </c>
      <c r="H12" s="76" t="e">
        <f t="shared" ca="1" si="5"/>
        <v>#REF!</v>
      </c>
      <c r="I12" s="77" t="e">
        <f t="shared" ca="1" si="6"/>
        <v>#N/A</v>
      </c>
      <c r="J12" s="75" t="e">
        <f t="shared" ca="1" si="7"/>
        <v>#N/A</v>
      </c>
      <c r="K12" s="76" t="e">
        <f t="shared" ca="1" si="8"/>
        <v>#REF!</v>
      </c>
      <c r="L12" s="76" t="e">
        <f t="shared" ca="1" si="9"/>
        <v>#REF!</v>
      </c>
      <c r="M12" s="77" t="e">
        <f t="shared" ca="1" si="10"/>
        <v>#N/A</v>
      </c>
      <c r="N12" s="75" t="e">
        <f t="shared" ca="1" si="11"/>
        <v>#N/A</v>
      </c>
      <c r="O12" s="76" t="e">
        <f t="shared" ca="1" si="12"/>
        <v>#N/A</v>
      </c>
      <c r="P12" s="76">
        <f t="shared" ca="1" si="13"/>
        <v>0</v>
      </c>
      <c r="Q12" s="77" t="e">
        <f t="shared" ca="1" si="14"/>
        <v>#N/A</v>
      </c>
      <c r="R12" s="75" t="e">
        <f t="shared" ca="1" si="15"/>
        <v>#N/A</v>
      </c>
      <c r="S12" s="76" t="e">
        <f t="shared" ca="1" si="16"/>
        <v>#N/A</v>
      </c>
      <c r="T12" s="76">
        <f t="shared" ca="1" si="17"/>
        <v>0</v>
      </c>
      <c r="U12" s="77" t="e">
        <f t="shared" ca="1" si="18"/>
        <v>#N/A</v>
      </c>
      <c r="V12" s="75" t="e">
        <f t="shared" ca="1" si="19"/>
        <v>#N/A</v>
      </c>
      <c r="W12" s="76" t="e">
        <f t="shared" ca="1" si="20"/>
        <v>#REF!</v>
      </c>
      <c r="X12" s="76" t="e">
        <f t="shared" ca="1" si="21"/>
        <v>#REF!</v>
      </c>
      <c r="Y12" s="77" t="e">
        <f t="shared" ca="1" si="22"/>
        <v>#N/A</v>
      </c>
      <c r="Z12" s="75" t="e">
        <f t="shared" ca="1" si="23"/>
        <v>#N/A</v>
      </c>
      <c r="AA12" s="76" t="e">
        <f t="shared" ca="1" si="24"/>
        <v>#REF!</v>
      </c>
      <c r="AB12" s="76" t="e">
        <f t="shared" ca="1" si="25"/>
        <v>#REF!</v>
      </c>
      <c r="AC12" s="77" t="e">
        <f t="shared" ca="1" si="26"/>
        <v>#N/A</v>
      </c>
    </row>
    <row r="13" spans="1:29">
      <c r="A13" t="s">
        <v>60</v>
      </c>
      <c r="B13" s="75" t="e">
        <f t="shared" ca="1" si="0"/>
        <v>#N/A</v>
      </c>
      <c r="C13" s="76" t="e">
        <f t="shared" ca="1" si="1"/>
        <v>#REF!</v>
      </c>
      <c r="D13" s="76" t="e">
        <f t="shared" ca="1" si="2"/>
        <v>#REF!</v>
      </c>
      <c r="E13" s="77" t="e">
        <f t="shared" ca="1" si="3"/>
        <v>#N/A</v>
      </c>
      <c r="F13" s="75" t="e">
        <f t="shared" ca="1" si="27"/>
        <v>#N/A</v>
      </c>
      <c r="G13" s="76" t="e">
        <f t="shared" ca="1" si="4"/>
        <v>#REF!</v>
      </c>
      <c r="H13" s="76" t="e">
        <f t="shared" ca="1" si="5"/>
        <v>#REF!</v>
      </c>
      <c r="I13" s="77" t="e">
        <f t="shared" ca="1" si="6"/>
        <v>#N/A</v>
      </c>
      <c r="J13" s="75" t="e">
        <f t="shared" ca="1" si="7"/>
        <v>#N/A</v>
      </c>
      <c r="K13" s="76" t="e">
        <f t="shared" ca="1" si="8"/>
        <v>#REF!</v>
      </c>
      <c r="L13" s="76" t="e">
        <f t="shared" ca="1" si="9"/>
        <v>#REF!</v>
      </c>
      <c r="M13" s="77" t="e">
        <f t="shared" ca="1" si="10"/>
        <v>#N/A</v>
      </c>
      <c r="N13" s="75">
        <f t="shared" ca="1" si="11"/>
        <v>19.5</v>
      </c>
      <c r="O13" s="76">
        <f t="shared" ca="1" si="12"/>
        <v>20</v>
      </c>
      <c r="P13" s="76">
        <f t="shared" ca="1" si="13"/>
        <v>20</v>
      </c>
      <c r="Q13" s="77">
        <f t="shared" ca="1" si="14"/>
        <v>0</v>
      </c>
      <c r="R13" s="75">
        <f t="shared" ca="1" si="15"/>
        <v>39.5</v>
      </c>
      <c r="S13" s="76">
        <f t="shared" ca="1" si="16"/>
        <v>19</v>
      </c>
      <c r="T13" s="76">
        <f t="shared" ca="1" si="17"/>
        <v>19</v>
      </c>
      <c r="U13" s="77">
        <f t="shared" ca="1" si="18"/>
        <v>0</v>
      </c>
      <c r="V13" s="75" t="e">
        <f t="shared" ca="1" si="19"/>
        <v>#N/A</v>
      </c>
      <c r="W13" s="76" t="e">
        <f t="shared" ca="1" si="20"/>
        <v>#REF!</v>
      </c>
      <c r="X13" s="76" t="e">
        <f t="shared" ca="1" si="21"/>
        <v>#REF!</v>
      </c>
      <c r="Y13" s="77" t="e">
        <f t="shared" ca="1" si="22"/>
        <v>#N/A</v>
      </c>
      <c r="Z13" s="75" t="e">
        <f t="shared" ca="1" si="23"/>
        <v>#N/A</v>
      </c>
      <c r="AA13" s="76" t="e">
        <f t="shared" ca="1" si="24"/>
        <v>#REF!</v>
      </c>
      <c r="AB13" s="76" t="e">
        <f t="shared" ca="1" si="25"/>
        <v>#REF!</v>
      </c>
      <c r="AC13" s="77" t="e">
        <f t="shared" ca="1" si="26"/>
        <v>#N/A</v>
      </c>
    </row>
    <row r="14" spans="1:29" ht="17.25" thickBot="1">
      <c r="A14" t="s">
        <v>61</v>
      </c>
      <c r="B14" s="78" t="e">
        <f t="shared" ca="1" si="0"/>
        <v>#N/A</v>
      </c>
      <c r="C14" s="79" t="e">
        <f t="shared" ca="1" si="1"/>
        <v>#REF!</v>
      </c>
      <c r="D14" s="79" t="e">
        <f t="shared" ca="1" si="2"/>
        <v>#REF!</v>
      </c>
      <c r="E14" s="80" t="e">
        <f t="shared" ca="1" si="3"/>
        <v>#N/A</v>
      </c>
      <c r="F14" s="78" t="e">
        <f t="shared" ca="1" si="27"/>
        <v>#N/A</v>
      </c>
      <c r="G14" s="79" t="e">
        <f t="shared" ca="1" si="4"/>
        <v>#REF!</v>
      </c>
      <c r="H14" s="79" t="e">
        <f t="shared" ca="1" si="5"/>
        <v>#REF!</v>
      </c>
      <c r="I14" s="80" t="e">
        <f t="shared" ca="1" si="6"/>
        <v>#N/A</v>
      </c>
      <c r="J14" s="78" t="e">
        <f t="shared" ca="1" si="7"/>
        <v>#N/A</v>
      </c>
      <c r="K14" s="79" t="e">
        <f t="shared" ca="1" si="8"/>
        <v>#REF!</v>
      </c>
      <c r="L14" s="79" t="e">
        <f t="shared" ca="1" si="9"/>
        <v>#REF!</v>
      </c>
      <c r="M14" s="80" t="e">
        <f t="shared" ca="1" si="10"/>
        <v>#N/A</v>
      </c>
      <c r="N14" s="78">
        <f t="shared" ca="1" si="11"/>
        <v>25</v>
      </c>
      <c r="O14" s="79">
        <f t="shared" ca="1" si="12"/>
        <v>20</v>
      </c>
      <c r="P14" s="79">
        <f t="shared" ca="1" si="13"/>
        <v>20</v>
      </c>
      <c r="Q14" s="80">
        <f t="shared" ca="1" si="14"/>
        <v>0</v>
      </c>
      <c r="R14" s="78">
        <f t="shared" ca="1" si="15"/>
        <v>47</v>
      </c>
      <c r="S14" s="79">
        <f t="shared" ca="1" si="16"/>
        <v>19</v>
      </c>
      <c r="T14" s="79">
        <f t="shared" ca="1" si="17"/>
        <v>19</v>
      </c>
      <c r="U14" s="80">
        <f t="shared" ca="1" si="18"/>
        <v>0</v>
      </c>
      <c r="V14" s="78" t="e">
        <f t="shared" ca="1" si="19"/>
        <v>#N/A</v>
      </c>
      <c r="W14" s="79" t="e">
        <f t="shared" ca="1" si="20"/>
        <v>#REF!</v>
      </c>
      <c r="X14" s="79" t="e">
        <f t="shared" ca="1" si="21"/>
        <v>#REF!</v>
      </c>
      <c r="Y14" s="80" t="e">
        <f t="shared" ca="1" si="22"/>
        <v>#N/A</v>
      </c>
      <c r="Z14" s="78" t="e">
        <f t="shared" ca="1" si="23"/>
        <v>#N/A</v>
      </c>
      <c r="AA14" s="79" t="e">
        <f t="shared" ca="1" si="24"/>
        <v>#REF!</v>
      </c>
      <c r="AB14" s="79" t="e">
        <f t="shared" ca="1" si="25"/>
        <v>#REF!</v>
      </c>
      <c r="AC14" s="80" t="e">
        <f t="shared" ca="1" si="26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16주령</vt:lpstr>
      <vt:lpstr>20주령</vt:lpstr>
      <vt:lpstr>24주령</vt:lpstr>
      <vt:lpstr>28주령</vt:lpstr>
      <vt:lpstr>34주령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2020-02-11T07:58:17Z</cp:lastPrinted>
  <dcterms:created xsi:type="dcterms:W3CDTF">2019-11-20T04:41:49Z</dcterms:created>
  <dcterms:modified xsi:type="dcterms:W3CDTF">2020-05-04T00:25:59Z</dcterms:modified>
</cp:coreProperties>
</file>