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10.xml" ContentType="application/vnd.openxmlformats-officedocument.drawingml.char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625" yWindow="-390" windowWidth="19290" windowHeight="12285" activeTab="2"/>
  </bookViews>
  <sheets>
    <sheet name="4주령" sheetId="1" r:id="rId1"/>
    <sheet name="8주령" sheetId="3" r:id="rId2"/>
    <sheet name="12주령" sheetId="4" r:id="rId3"/>
    <sheet name="graph" sheetId="2" r:id="rId4"/>
  </sheets>
  <definedNames>
    <definedName name="_xlnm._FilterDatabase" localSheetId="2" hidden="1">'12주령'!$B$11:$Y$11</definedName>
    <definedName name="_xlnm._FilterDatabase" localSheetId="0" hidden="1">'4주령'!$B$11:$Y$11</definedName>
    <definedName name="_xlnm._FilterDatabase" localSheetId="1" hidden="1">'8주령'!$B$11:$Y$11</definedName>
  </definedNames>
  <calcPr calcId="125725"/>
</workbook>
</file>

<file path=xl/calcChain.xml><?xml version="1.0" encoding="utf-8"?>
<calcChain xmlns="http://schemas.openxmlformats.org/spreadsheetml/2006/main">
  <c r="D10" i="4"/>
  <c r="F10" s="1"/>
  <c r="B10"/>
  <c r="D10" i="3" l="1"/>
  <c r="F10" s="1"/>
  <c r="B10"/>
  <c r="D10" i="1" l="1"/>
  <c r="F10" s="1"/>
  <c r="B10"/>
  <c r="K13" i="2"/>
  <c r="Z7"/>
  <c r="F6"/>
  <c r="X9"/>
  <c r="P4"/>
  <c r="K12"/>
  <c r="X13"/>
  <c r="K10"/>
  <c r="G12"/>
  <c r="J11"/>
  <c r="F5"/>
  <c r="N14"/>
  <c r="V13"/>
  <c r="X4"/>
  <c r="AA5"/>
  <c r="N3"/>
  <c r="B14"/>
  <c r="Z4"/>
  <c r="T6"/>
  <c r="S7"/>
  <c r="G6"/>
  <c r="J5"/>
  <c r="R4"/>
  <c r="Z6"/>
  <c r="K8"/>
  <c r="AA10"/>
  <c r="S11"/>
  <c r="G4"/>
  <c r="K9"/>
  <c r="D10"/>
  <c r="C9"/>
  <c r="AB10"/>
  <c r="R9"/>
  <c r="B3"/>
  <c r="R14"/>
  <c r="G10"/>
  <c r="O3"/>
  <c r="AA12"/>
  <c r="S9"/>
  <c r="V9"/>
  <c r="AB14"/>
  <c r="O13"/>
  <c r="H4"/>
  <c r="D5"/>
  <c r="R7"/>
  <c r="D13"/>
  <c r="G3"/>
  <c r="D8"/>
  <c r="O10"/>
  <c r="J13"/>
  <c r="X5"/>
  <c r="R3"/>
  <c r="L8"/>
  <c r="T14"/>
  <c r="W11"/>
  <c r="AB11"/>
  <c r="W7"/>
  <c r="L10"/>
  <c r="B4"/>
  <c r="N13"/>
  <c r="S13"/>
  <c r="T3"/>
  <c r="W10"/>
  <c r="P3"/>
  <c r="S4"/>
  <c r="T5"/>
  <c r="J10"/>
  <c r="AB8"/>
  <c r="AB3"/>
  <c r="B10"/>
  <c r="F14"/>
  <c r="AB9"/>
  <c r="S12"/>
  <c r="K3"/>
  <c r="B6"/>
  <c r="F8"/>
  <c r="G13"/>
  <c r="F9"/>
  <c r="AB6"/>
  <c r="Z9"/>
  <c r="N12"/>
  <c r="X7"/>
  <c r="O6"/>
  <c r="P9"/>
  <c r="K4"/>
  <c r="L9"/>
  <c r="AA14"/>
  <c r="H11"/>
  <c r="V14"/>
  <c r="L5"/>
  <c r="W8"/>
  <c r="G5"/>
  <c r="O7"/>
  <c r="H6"/>
  <c r="R5"/>
  <c r="Z10"/>
  <c r="H13"/>
  <c r="O11"/>
  <c r="P7"/>
  <c r="N7"/>
  <c r="C11"/>
  <c r="L6"/>
  <c r="C14"/>
  <c r="AA13"/>
  <c r="D14"/>
  <c r="H5"/>
  <c r="L11"/>
  <c r="W3"/>
  <c r="H7"/>
  <c r="V6"/>
  <c r="C13"/>
  <c r="AB7"/>
  <c r="D4"/>
  <c r="K11"/>
  <c r="R12"/>
  <c r="P6"/>
  <c r="V11"/>
  <c r="AB13"/>
  <c r="AA9"/>
  <c r="N6"/>
  <c r="O4"/>
  <c r="N9"/>
  <c r="S6"/>
  <c r="W5"/>
  <c r="T8"/>
  <c r="D9"/>
  <c r="R8"/>
  <c r="D12"/>
  <c r="X3"/>
  <c r="H12"/>
  <c r="F4"/>
  <c r="O14"/>
  <c r="Z5"/>
  <c r="W13"/>
  <c r="O9"/>
  <c r="D6"/>
  <c r="AB12"/>
  <c r="G11"/>
  <c r="F10"/>
  <c r="O8"/>
  <c r="N11"/>
  <c r="D11"/>
  <c r="Z11"/>
  <c r="H14"/>
  <c r="AA8"/>
  <c r="B7"/>
  <c r="AB4"/>
  <c r="J4"/>
  <c r="W6"/>
  <c r="C3"/>
  <c r="D3"/>
  <c r="G8"/>
  <c r="W4"/>
  <c r="B8"/>
  <c r="V5"/>
  <c r="S14"/>
  <c r="N5"/>
  <c r="P13"/>
  <c r="D7"/>
  <c r="K14"/>
  <c r="G7"/>
  <c r="Z14"/>
  <c r="H8"/>
  <c r="H3"/>
  <c r="B13"/>
  <c r="F7"/>
  <c r="G14"/>
  <c r="R11"/>
  <c r="P5"/>
  <c r="K7"/>
  <c r="J9"/>
  <c r="X8"/>
  <c r="N4"/>
  <c r="J7"/>
  <c r="S8"/>
  <c r="F3"/>
  <c r="P11"/>
  <c r="F11"/>
  <c r="T7"/>
  <c r="S3"/>
  <c r="Z13"/>
  <c r="L3"/>
  <c r="V10"/>
  <c r="V7"/>
  <c r="B11"/>
  <c r="J14"/>
  <c r="T12"/>
  <c r="L7"/>
  <c r="R10"/>
  <c r="X10"/>
  <c r="N8"/>
  <c r="F13"/>
  <c r="H10"/>
  <c r="O5"/>
  <c r="V12"/>
  <c r="X6"/>
  <c r="C5"/>
  <c r="Z3"/>
  <c r="R6"/>
  <c r="F12"/>
  <c r="J8"/>
  <c r="C10"/>
  <c r="X12"/>
  <c r="K6"/>
  <c r="V4"/>
  <c r="W9"/>
  <c r="J12"/>
  <c r="C12"/>
  <c r="T10"/>
  <c r="W12"/>
  <c r="B12"/>
  <c r="C4"/>
  <c r="V3"/>
  <c r="B9"/>
  <c r="S10"/>
  <c r="Z12"/>
  <c r="L12"/>
  <c r="AA7"/>
  <c r="H9"/>
  <c r="P10"/>
  <c r="T13"/>
  <c r="C7"/>
  <c r="AA4"/>
  <c r="L13"/>
  <c r="V8"/>
  <c r="R13"/>
  <c r="C6"/>
  <c r="L14"/>
  <c r="G9"/>
  <c r="N10"/>
  <c r="L4"/>
  <c r="X14"/>
  <c r="T11"/>
  <c r="P14"/>
  <c r="AA11"/>
  <c r="B5"/>
  <c r="AA3"/>
  <c r="C8"/>
  <c r="AA6"/>
  <c r="K5"/>
  <c r="P8"/>
  <c r="O12"/>
  <c r="P12"/>
  <c r="S5"/>
  <c r="AB5"/>
  <c r="J3"/>
  <c r="X11"/>
  <c r="T9"/>
  <c r="T4"/>
  <c r="J6"/>
  <c r="Z8"/>
  <c r="W14"/>
  <c r="U4" l="1"/>
  <c r="U9"/>
  <c r="Y11"/>
  <c r="AC5"/>
  <c r="Q12"/>
  <c r="Q8"/>
  <c r="Q14"/>
  <c r="U11"/>
  <c r="Y14"/>
  <c r="M4"/>
  <c r="M14"/>
  <c r="M13"/>
  <c r="U13"/>
  <c r="Q10"/>
  <c r="I9"/>
  <c r="M12"/>
  <c r="U10"/>
  <c r="Y12"/>
  <c r="Y6"/>
  <c r="I10"/>
  <c r="Y10"/>
  <c r="M7"/>
  <c r="U12"/>
  <c r="M3"/>
  <c r="U7"/>
  <c r="Q11"/>
  <c r="Y8"/>
  <c r="Q5"/>
  <c r="I3"/>
  <c r="I8"/>
  <c r="E7"/>
  <c r="Q13"/>
  <c r="E3"/>
  <c r="AC4"/>
  <c r="I14"/>
  <c r="E11"/>
  <c r="AC12"/>
  <c r="E6"/>
  <c r="I12"/>
  <c r="Y3"/>
  <c r="E12"/>
  <c r="E9"/>
  <c r="U8"/>
  <c r="AC13"/>
  <c r="Q6"/>
  <c r="E4"/>
  <c r="AC7"/>
  <c r="I7"/>
  <c r="M11"/>
  <c r="I5"/>
  <c r="E14"/>
  <c r="M6"/>
  <c r="Q7"/>
  <c r="I13"/>
  <c r="I6"/>
  <c r="M5"/>
  <c r="I11"/>
  <c r="M9"/>
  <c r="Q9"/>
  <c r="Y7"/>
  <c r="AC6"/>
  <c r="AC9"/>
  <c r="AC3"/>
  <c r="AC8"/>
  <c r="U5"/>
  <c r="Q3"/>
  <c r="U3"/>
  <c r="M10"/>
  <c r="AC11"/>
  <c r="U14"/>
  <c r="M8"/>
  <c r="Y5"/>
  <c r="E8"/>
  <c r="E13"/>
  <c r="E5"/>
  <c r="I4"/>
  <c r="AC14"/>
  <c r="AC10"/>
  <c r="E10"/>
  <c r="U6"/>
  <c r="Y4"/>
  <c r="Y13"/>
  <c r="Q4"/>
  <c r="Y9"/>
</calcChain>
</file>

<file path=xl/sharedStrings.xml><?xml version="1.0" encoding="utf-8"?>
<sst xmlns="http://schemas.openxmlformats.org/spreadsheetml/2006/main" count="244" uniqueCount="100">
  <si>
    <t>(주)체리부로 중앙연구소</t>
    <phoneticPr fontId="9" type="noConversion"/>
  </si>
  <si>
    <t xml:space="preserve">  (우) 28127  충북 청주시 청원구 오창읍 중부로 1555  /  Tel (043)240-7671~3 / Fax (043)240-7674</t>
    <phoneticPr fontId="11" type="noConversion"/>
  </si>
  <si>
    <t>1. 의뢰사항</t>
    <phoneticPr fontId="11" type="noConversion"/>
  </si>
  <si>
    <t>접  수  내  용</t>
    <phoneticPr fontId="11" type="noConversion"/>
  </si>
  <si>
    <t xml:space="preserve"> 접수  번호 :</t>
    <phoneticPr fontId="11" type="noConversion"/>
  </si>
  <si>
    <t>20-0139</t>
    <phoneticPr fontId="3" type="noConversion"/>
  </si>
  <si>
    <t xml:space="preserve"> 접수  일자 :</t>
    <phoneticPr fontId="11" type="noConversion"/>
  </si>
  <si>
    <t xml:space="preserve"> 발송  일자 :</t>
    <phoneticPr fontId="9" type="noConversion"/>
  </si>
  <si>
    <t xml:space="preserve"> 고        객 :</t>
    <phoneticPr fontId="11" type="noConversion"/>
  </si>
  <si>
    <t>상항농장</t>
    <phoneticPr fontId="3" type="noConversion"/>
  </si>
  <si>
    <t xml:space="preserve"> 입  추  일  :</t>
    <phoneticPr fontId="9" type="noConversion"/>
  </si>
  <si>
    <t xml:space="preserve"> 사육  규모 :</t>
    <phoneticPr fontId="11" type="noConversion"/>
  </si>
  <si>
    <t>수</t>
    <phoneticPr fontId="9" type="noConversion"/>
  </si>
  <si>
    <t xml:space="preserve"> 주        소 :</t>
    <phoneticPr fontId="11" type="noConversion"/>
  </si>
  <si>
    <t xml:space="preserve"> 채  혈  일  :</t>
    <phoneticPr fontId="9" type="noConversion"/>
  </si>
  <si>
    <t xml:space="preserve"> 전화  번호 :</t>
    <phoneticPr fontId="9" type="noConversion"/>
  </si>
  <si>
    <t>기타  사항 :</t>
    <phoneticPr fontId="3" type="noConversion"/>
  </si>
  <si>
    <t>2. 검사결과</t>
    <phoneticPr fontId="11" type="noConversion"/>
  </si>
  <si>
    <t>주령:</t>
    <phoneticPr fontId="9" type="noConversion"/>
  </si>
  <si>
    <t>일령:</t>
    <phoneticPr fontId="9" type="noConversion"/>
  </si>
  <si>
    <t>Case</t>
  </si>
  <si>
    <t>Assay</t>
  </si>
  <si>
    <t>Date</t>
  </si>
  <si>
    <t>AMean</t>
  </si>
  <si>
    <t>CV</t>
  </si>
  <si>
    <t>Count</t>
  </si>
  <si>
    <r>
      <t>20-0139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121</t>
    </r>
    <phoneticPr fontId="3" type="noConversion"/>
  </si>
  <si>
    <t>MSMG</t>
    <phoneticPr fontId="3" type="noConversion"/>
  </si>
  <si>
    <r>
      <t>20-0140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131</t>
    </r>
    <phoneticPr fontId="3" type="noConversion"/>
  </si>
  <si>
    <r>
      <t>20-0139</t>
    </r>
    <r>
      <rPr>
        <sz val="8"/>
        <color theme="1"/>
        <rFont val="Arial Unicode MS"/>
        <family val="3"/>
        <charset val="129"/>
      </rPr>
      <t>동</t>
    </r>
    <r>
      <rPr>
        <sz val="8"/>
        <color theme="1"/>
        <rFont val="Arial"/>
        <family val="2"/>
      </rPr>
      <t>121</t>
    </r>
    <phoneticPr fontId="3" type="noConversion"/>
  </si>
  <si>
    <t>SE</t>
    <phoneticPr fontId="3" type="noConversion"/>
  </si>
  <si>
    <r>
      <t>20-0140</t>
    </r>
    <r>
      <rPr>
        <sz val="8"/>
        <color theme="1"/>
        <rFont val="Arial Unicode MS"/>
        <family val="3"/>
        <charset val="129"/>
      </rPr>
      <t>동</t>
    </r>
    <r>
      <rPr>
        <sz val="8"/>
        <color theme="1"/>
        <rFont val="Arial"/>
        <family val="2"/>
      </rPr>
      <t>131</t>
    </r>
    <phoneticPr fontId="3" type="noConversion"/>
  </si>
  <si>
    <t>IBV</t>
  </si>
  <si>
    <t>ND</t>
    <phoneticPr fontId="3" type="noConversion"/>
  </si>
  <si>
    <t/>
  </si>
  <si>
    <t>AI</t>
    <phoneticPr fontId="3" type="noConversion"/>
  </si>
  <si>
    <t xml:space="preserve">코   멘   트 </t>
    <phoneticPr fontId="11" type="noConversion"/>
  </si>
  <si>
    <r>
      <t>본 결과서는 의뢰된 시료에 한하며, 검사 결과는 소송 및 법적인 용도로 사용 할 수 없습니다</t>
    </r>
    <r>
      <rPr>
        <b/>
        <sz val="9"/>
        <color theme="1"/>
        <rFont val="맑은 고딕"/>
        <family val="3"/>
        <charset val="129"/>
        <scheme val="minor"/>
      </rPr>
      <t>.</t>
    </r>
  </si>
  <si>
    <r>
      <t xml:space="preserve">제2017-1호 가축병성감정실시기관 </t>
    </r>
    <r>
      <rPr>
        <b/>
        <sz val="12"/>
        <color theme="1"/>
        <rFont val="맑은 고딕"/>
        <family val="3"/>
        <charset val="129"/>
        <scheme val="minor"/>
      </rPr>
      <t>(주)체리부로 중앙연구소</t>
    </r>
  </si>
  <si>
    <t>4주령</t>
    <phoneticPr fontId="3" type="noConversion"/>
  </si>
  <si>
    <t>8주령</t>
    <phoneticPr fontId="3" type="noConversion"/>
  </si>
  <si>
    <t>12주령</t>
    <phoneticPr fontId="3" type="noConversion"/>
  </si>
  <si>
    <t>16주령</t>
    <phoneticPr fontId="3" type="noConversion"/>
  </si>
  <si>
    <t>20주령</t>
    <phoneticPr fontId="3" type="noConversion"/>
  </si>
  <si>
    <t>54주령</t>
    <phoneticPr fontId="3" type="noConversion"/>
  </si>
  <si>
    <t>64주령</t>
    <phoneticPr fontId="3" type="noConversion"/>
  </si>
  <si>
    <t>od</t>
    <phoneticPr fontId="3" type="noConversion"/>
  </si>
  <si>
    <t>positive%</t>
    <phoneticPr fontId="3" type="noConversion"/>
  </si>
  <si>
    <t>EDS</t>
    <phoneticPr fontId="3" type="noConversion"/>
  </si>
  <si>
    <t>APV</t>
    <phoneticPr fontId="3" type="noConversion"/>
  </si>
  <si>
    <t>IBV</t>
    <phoneticPr fontId="3" type="noConversion"/>
  </si>
  <si>
    <t>IBD</t>
    <phoneticPr fontId="3" type="noConversion"/>
  </si>
  <si>
    <t>CAV</t>
    <phoneticPr fontId="3" type="noConversion"/>
  </si>
  <si>
    <t>AE</t>
    <phoneticPr fontId="3" type="noConversion"/>
  </si>
  <si>
    <t>REO</t>
    <phoneticPr fontId="3" type="noConversion"/>
  </si>
  <si>
    <t>IBH</t>
    <phoneticPr fontId="3" type="noConversion"/>
  </si>
  <si>
    <t>- MGMS, SE: 음성 유지 중, 양호</t>
    <phoneticPr fontId="3" type="noConversion"/>
  </si>
  <si>
    <t>- IBV, ND, AI: 검사 결과 양호</t>
    <phoneticPr fontId="3" type="noConversion"/>
  </si>
  <si>
    <t>20-0409</t>
    <phoneticPr fontId="3" type="noConversion"/>
  </si>
  <si>
    <t>주령:</t>
    <phoneticPr fontId="9" type="noConversion"/>
  </si>
  <si>
    <t>일령:</t>
    <phoneticPr fontId="9" type="noConversion"/>
  </si>
  <si>
    <r>
      <t>20-0409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121</t>
    </r>
    <phoneticPr fontId="3" type="noConversion"/>
  </si>
  <si>
    <t>MSMG</t>
  </si>
  <si>
    <r>
      <t>20-0410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131</t>
    </r>
    <phoneticPr fontId="3" type="noConversion"/>
  </si>
  <si>
    <t>SE</t>
  </si>
  <si>
    <t>APV</t>
    <phoneticPr fontId="3" type="noConversion"/>
  </si>
  <si>
    <t>ND</t>
    <phoneticPr fontId="3" type="noConversion"/>
  </si>
  <si>
    <t>AI</t>
    <phoneticPr fontId="3" type="noConversion"/>
  </si>
  <si>
    <t>IBD</t>
  </si>
  <si>
    <t>CAV</t>
  </si>
  <si>
    <t xml:space="preserve">코   멘   트 </t>
    <phoneticPr fontId="11" type="noConversion"/>
  </si>
  <si>
    <t>- MGMS, SE: 음성 유지 중, 양호</t>
    <phoneticPr fontId="3" type="noConversion"/>
  </si>
  <si>
    <t>- IBV, APV, ND, AI, IBD, CAV: 검사 결과 양호</t>
    <phoneticPr fontId="3" type="noConversion"/>
  </si>
  <si>
    <t xml:space="preserve">  (우) 28127  충북 청주시 청원구 오창읍 중부로 1555  /  Tel (043)240-7671~3 / Fax (043)240-7674</t>
    <phoneticPr fontId="11" type="noConversion"/>
  </si>
  <si>
    <t>1. 의뢰사항</t>
    <phoneticPr fontId="11" type="noConversion"/>
  </si>
  <si>
    <t>접  수  내  용</t>
    <phoneticPr fontId="11" type="noConversion"/>
  </si>
  <si>
    <t xml:space="preserve"> 접수  번호 :</t>
    <phoneticPr fontId="11" type="noConversion"/>
  </si>
  <si>
    <t>20-0623</t>
    <phoneticPr fontId="3" type="noConversion"/>
  </si>
  <si>
    <t xml:space="preserve"> 접수  일자 :</t>
    <phoneticPr fontId="11" type="noConversion"/>
  </si>
  <si>
    <t xml:space="preserve"> 발송  일자 :</t>
    <phoneticPr fontId="9" type="noConversion"/>
  </si>
  <si>
    <t xml:space="preserve"> 고        객 :</t>
    <phoneticPr fontId="11" type="noConversion"/>
  </si>
  <si>
    <t>상항농장</t>
    <phoneticPr fontId="3" type="noConversion"/>
  </si>
  <si>
    <t xml:space="preserve"> 입  추  일  :</t>
    <phoneticPr fontId="9" type="noConversion"/>
  </si>
  <si>
    <t xml:space="preserve"> 사육  규모 :</t>
    <phoneticPr fontId="11" type="noConversion"/>
  </si>
  <si>
    <t>수</t>
    <phoneticPr fontId="9" type="noConversion"/>
  </si>
  <si>
    <t xml:space="preserve"> 주        소 :</t>
    <phoneticPr fontId="11" type="noConversion"/>
  </si>
  <si>
    <t xml:space="preserve"> 채  혈  일  :</t>
    <phoneticPr fontId="9" type="noConversion"/>
  </si>
  <si>
    <t xml:space="preserve"> 전화  번호 :</t>
    <phoneticPr fontId="9" type="noConversion"/>
  </si>
  <si>
    <t>기타  사항 :</t>
    <phoneticPr fontId="3" type="noConversion"/>
  </si>
  <si>
    <t>2. 검사결과</t>
    <phoneticPr fontId="11" type="noConversion"/>
  </si>
  <si>
    <t>주령:</t>
    <phoneticPr fontId="9" type="noConversion"/>
  </si>
  <si>
    <t>일령:</t>
    <phoneticPr fontId="9" type="noConversion"/>
  </si>
  <si>
    <r>
      <t>20-0623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121</t>
    </r>
  </si>
  <si>
    <t>IBH</t>
    <phoneticPr fontId="3" type="noConversion"/>
  </si>
  <si>
    <r>
      <t>20-0624</t>
    </r>
    <r>
      <rPr>
        <sz val="8"/>
        <color theme="1"/>
        <rFont val="맑은 고딕"/>
        <family val="3"/>
        <charset val="129"/>
      </rPr>
      <t>동</t>
    </r>
    <r>
      <rPr>
        <sz val="8"/>
        <color theme="1"/>
        <rFont val="Arial"/>
        <family val="2"/>
      </rPr>
      <t>131</t>
    </r>
  </si>
  <si>
    <t>SE</t>
    <phoneticPr fontId="3" type="noConversion"/>
  </si>
  <si>
    <t>SE</t>
    <phoneticPr fontId="3" type="noConversion"/>
  </si>
  <si>
    <t>IBV</t>
    <phoneticPr fontId="3" type="noConversion"/>
  </si>
  <si>
    <t xml:space="preserve">코   멘   트 </t>
    <phoneticPr fontId="11" type="noConversion"/>
  </si>
  <si>
    <t>MSMG</t>
    <phoneticPr fontId="3" type="noConversion"/>
  </si>
</sst>
</file>

<file path=xl/styles.xml><?xml version="1.0" encoding="utf-8"?>
<styleSheet xmlns="http://schemas.openxmlformats.org/spreadsheetml/2006/main">
  <numFmts count="6">
    <numFmt numFmtId="41" formatCode="_-* #,##0_-;\-* #,##0_-;_-* &quot;-&quot;_-;_-@_-"/>
    <numFmt numFmtId="176" formatCode="yyyy&quot;-&quot;m&quot;-&quot;d;@"/>
    <numFmt numFmtId="177" formatCode="yy\.mm\.dd"/>
    <numFmt numFmtId="178" formatCode="0_);[Red]\(0\)"/>
    <numFmt numFmtId="179" formatCode="0.0_ "/>
    <numFmt numFmtId="180" formatCode="0.0%"/>
  </numFmts>
  <fonts count="34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b/>
      <sz val="12"/>
      <color indexed="10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sz val="14"/>
      <name val="맑은 고딕"/>
      <family val="3"/>
      <charset val="129"/>
      <scheme val="minor"/>
    </font>
    <font>
      <b/>
      <sz val="14"/>
      <color indexed="9"/>
      <name val="맑은 고딕"/>
      <family val="3"/>
      <charset val="129"/>
      <scheme val="minor"/>
    </font>
    <font>
      <sz val="8"/>
      <name val="바탕체"/>
      <family val="1"/>
      <charset val="129"/>
    </font>
    <font>
      <b/>
      <sz val="10"/>
      <color theme="0"/>
      <name val="맑은 고딕"/>
      <family val="3"/>
      <charset val="129"/>
      <scheme val="minor"/>
    </font>
    <font>
      <sz val="8"/>
      <name val="돋움"/>
      <family val="3"/>
      <charset val="129"/>
    </font>
    <font>
      <sz val="11"/>
      <name val="굴림체"/>
      <family val="3"/>
      <charset val="129"/>
    </font>
    <font>
      <b/>
      <sz val="10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9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9"/>
      <color indexed="12"/>
      <name val="맑은 고딕"/>
      <family val="3"/>
      <charset val="129"/>
      <scheme val="minor"/>
    </font>
    <font>
      <sz val="9"/>
      <color indexed="12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b/>
      <sz val="10"/>
      <color indexed="9"/>
      <name val="맑은 고딕"/>
      <family val="3"/>
      <charset val="129"/>
      <scheme val="minor"/>
    </font>
    <font>
      <sz val="11"/>
      <color theme="0"/>
      <name val="맑은 고딕"/>
      <family val="3"/>
      <charset val="129"/>
      <scheme val="minor"/>
    </font>
    <font>
      <sz val="10"/>
      <color theme="0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8"/>
      <color theme="1"/>
      <name val="Arial"/>
      <family val="2"/>
    </font>
    <font>
      <sz val="8"/>
      <color theme="1"/>
      <name val="맑은 고딕"/>
      <family val="3"/>
      <charset val="129"/>
    </font>
    <font>
      <sz val="8"/>
      <color theme="1"/>
      <name val="Arial Unicode MS"/>
      <family val="3"/>
      <charset val="129"/>
    </font>
    <font>
      <sz val="12"/>
      <name val="바탕체"/>
      <family val="1"/>
      <charset val="129"/>
    </font>
    <font>
      <sz val="8"/>
      <name val="Arial"/>
      <family val="2"/>
    </font>
    <font>
      <sz val="10"/>
      <name val="맑은 고딕"/>
      <family val="3"/>
      <charset val="129"/>
      <scheme val="minor"/>
    </font>
    <font>
      <b/>
      <sz val="9"/>
      <color rgb="FF00B050"/>
      <name val="맑은 고딕"/>
      <family val="3"/>
      <charset val="129"/>
      <scheme val="minor"/>
    </font>
    <font>
      <b/>
      <sz val="9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9"/>
        <bgColor indexed="64"/>
      </patternFill>
    </fill>
  </fills>
  <borders count="33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6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28" fillId="0" borderId="0"/>
    <xf numFmtId="41" fontId="1" fillId="0" borderId="0" applyFont="0" applyFill="0" applyBorder="0" applyAlignment="0" applyProtection="0">
      <alignment vertical="center"/>
    </xf>
    <xf numFmtId="0" fontId="28" fillId="0" borderId="0"/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105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/>
    <xf numFmtId="0" fontId="2" fillId="0" borderId="0" xfId="0" applyFont="1" applyBorder="1">
      <alignment vertical="center"/>
    </xf>
    <xf numFmtId="0" fontId="6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12" fillId="0" borderId="0" xfId="0" applyFont="1" applyBorder="1" applyAlignment="1"/>
    <xf numFmtId="0" fontId="13" fillId="0" borderId="0" xfId="0" applyFont="1" applyBorder="1" applyAlignment="1">
      <alignment vertical="center"/>
    </xf>
    <xf numFmtId="0" fontId="14" fillId="0" borderId="0" xfId="0" applyFont="1" applyBorder="1" applyAlignment="1"/>
    <xf numFmtId="0" fontId="5" fillId="0" borderId="0" xfId="0" applyFont="1">
      <alignment vertical="center"/>
    </xf>
    <xf numFmtId="0" fontId="15" fillId="0" borderId="1" xfId="0" applyFont="1" applyBorder="1" applyAlignment="1">
      <alignment horizontal="left" vertical="center"/>
    </xf>
    <xf numFmtId="0" fontId="15" fillId="0" borderId="2" xfId="0" applyFont="1" applyBorder="1" applyAlignment="1">
      <alignment horizontal="left" vertical="center"/>
    </xf>
    <xf numFmtId="14" fontId="15" fillId="0" borderId="2" xfId="0" applyNumberFormat="1" applyFont="1" applyBorder="1" applyAlignment="1" applyProtection="1">
      <alignment horizontal="center" vertical="center"/>
      <protection locked="0"/>
    </xf>
    <xf numFmtId="0" fontId="15" fillId="0" borderId="2" xfId="0" applyFont="1" applyBorder="1" applyAlignment="1" applyProtection="1">
      <alignment horizontal="center" vertical="center"/>
      <protection locked="0"/>
    </xf>
    <xf numFmtId="0" fontId="16" fillId="0" borderId="2" xfId="0" applyFont="1" applyBorder="1">
      <alignment vertical="center"/>
    </xf>
    <xf numFmtId="0" fontId="15" fillId="0" borderId="2" xfId="0" applyFont="1" applyBorder="1" applyAlignment="1">
      <alignment vertical="center"/>
    </xf>
    <xf numFmtId="0" fontId="16" fillId="0" borderId="2" xfId="0" applyFont="1" applyBorder="1" applyAlignment="1"/>
    <xf numFmtId="14" fontId="15" fillId="0" borderId="2" xfId="0" applyNumberFormat="1" applyFont="1" applyBorder="1" applyAlignment="1">
      <alignment horizontal="center" vertical="center"/>
    </xf>
    <xf numFmtId="0" fontId="16" fillId="0" borderId="3" xfId="0" applyFont="1" applyBorder="1">
      <alignment vertical="center"/>
    </xf>
    <xf numFmtId="0" fontId="15" fillId="0" borderId="4" xfId="0" applyFont="1" applyBorder="1" applyAlignment="1">
      <alignment horizontal="left"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 applyProtection="1">
      <alignment horizontal="center" vertical="center"/>
      <protection locked="0"/>
    </xf>
    <xf numFmtId="0" fontId="17" fillId="0" borderId="0" xfId="0" applyFont="1" applyBorder="1" applyAlignment="1" applyProtection="1">
      <alignment horizontal="center" vertical="center"/>
      <protection locked="0"/>
    </xf>
    <xf numFmtId="0" fontId="16" fillId="0" borderId="0" xfId="0" applyFont="1" applyBorder="1">
      <alignment vertical="center"/>
    </xf>
    <xf numFmtId="0" fontId="15" fillId="0" borderId="0" xfId="0" applyFont="1" applyBorder="1" applyAlignment="1">
      <alignment vertical="center"/>
    </xf>
    <xf numFmtId="177" fontId="15" fillId="0" borderId="0" xfId="0" applyNumberFormat="1" applyFont="1" applyBorder="1" applyAlignment="1" applyProtection="1">
      <alignment horizontal="center" vertical="center"/>
      <protection locked="0"/>
    </xf>
    <xf numFmtId="0" fontId="15" fillId="0" borderId="5" xfId="0" applyFont="1" applyBorder="1" applyAlignment="1">
      <alignment vertical="center"/>
    </xf>
    <xf numFmtId="0" fontId="18" fillId="0" borderId="0" xfId="0" applyFont="1" applyBorder="1" applyAlignment="1" applyProtection="1">
      <alignment horizontal="center" vertical="center"/>
      <protection locked="0"/>
    </xf>
    <xf numFmtId="0" fontId="16" fillId="0" borderId="0" xfId="0" applyFont="1" applyBorder="1" applyAlignment="1">
      <alignment horizontal="left"/>
    </xf>
    <xf numFmtId="0" fontId="16" fillId="0" borderId="5" xfId="0" applyFont="1" applyBorder="1">
      <alignment vertical="center"/>
    </xf>
    <xf numFmtId="0" fontId="12" fillId="0" borderId="0" xfId="0" applyFont="1" applyBorder="1" applyAlignment="1">
      <alignment vertical="top"/>
    </xf>
    <xf numFmtId="0" fontId="15" fillId="0" borderId="6" xfId="0" applyFont="1" applyBorder="1" applyAlignment="1">
      <alignment horizontal="justify" vertical="center"/>
    </xf>
    <xf numFmtId="0" fontId="15" fillId="0" borderId="7" xfId="0" applyFont="1" applyBorder="1" applyAlignment="1">
      <alignment horizontal="left" vertical="center"/>
    </xf>
    <xf numFmtId="0" fontId="18" fillId="0" borderId="7" xfId="0" applyFont="1" applyBorder="1" applyAlignment="1" applyProtection="1">
      <alignment horizontal="center" vertical="center"/>
      <protection locked="0"/>
    </xf>
    <xf numFmtId="0" fontId="16" fillId="0" borderId="7" xfId="0" applyFont="1" applyBorder="1" applyAlignment="1">
      <alignment horizontal="left"/>
    </xf>
    <xf numFmtId="0" fontId="16" fillId="0" borderId="7" xfId="0" applyFont="1" applyBorder="1">
      <alignment vertical="center"/>
    </xf>
    <xf numFmtId="0" fontId="15" fillId="0" borderId="7" xfId="0" applyFont="1" applyBorder="1" applyAlignment="1">
      <alignment vertical="center"/>
    </xf>
    <xf numFmtId="0" fontId="16" fillId="0" borderId="8" xfId="0" applyFont="1" applyBorder="1">
      <alignment vertical="center"/>
    </xf>
    <xf numFmtId="0" fontId="19" fillId="0" borderId="0" xfId="0" applyFont="1" applyBorder="1" applyAlignment="1">
      <alignment vertical="center"/>
    </xf>
    <xf numFmtId="0" fontId="14" fillId="0" borderId="0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 applyProtection="1">
      <alignment horizontal="center" vertical="center"/>
      <protection locked="0"/>
    </xf>
    <xf numFmtId="0" fontId="19" fillId="0" borderId="0" xfId="0" applyFont="1" applyFill="1" applyBorder="1" applyAlignment="1" applyProtection="1">
      <alignment horizontal="center" vertical="center"/>
      <protection locked="0"/>
    </xf>
    <xf numFmtId="0" fontId="21" fillId="4" borderId="9" xfId="0" applyFont="1" applyFill="1" applyBorder="1" applyAlignment="1">
      <alignment horizontal="center" vertical="center"/>
    </xf>
    <xf numFmtId="0" fontId="22" fillId="5" borderId="10" xfId="0" applyFont="1" applyFill="1" applyBorder="1" applyAlignment="1">
      <alignment horizontal="center" vertical="center"/>
    </xf>
    <xf numFmtId="178" fontId="22" fillId="5" borderId="10" xfId="0" applyNumberFormat="1" applyFont="1" applyFill="1" applyBorder="1" applyAlignment="1">
      <alignment horizontal="center" vertical="center"/>
    </xf>
    <xf numFmtId="0" fontId="22" fillId="5" borderId="11" xfId="0" applyFont="1" applyFill="1" applyBorder="1" applyAlignment="1" applyProtection="1">
      <alignment horizontal="center" vertical="center"/>
      <protection locked="0"/>
    </xf>
    <xf numFmtId="0" fontId="22" fillId="5" borderId="12" xfId="0" applyFont="1" applyFill="1" applyBorder="1" applyAlignment="1" applyProtection="1">
      <alignment horizontal="center" vertical="center"/>
      <protection locked="0"/>
    </xf>
    <xf numFmtId="0" fontId="23" fillId="5" borderId="12" xfId="0" applyFont="1" applyFill="1" applyBorder="1" applyAlignment="1" applyProtection="1">
      <alignment horizontal="center" vertical="center"/>
      <protection locked="0"/>
    </xf>
    <xf numFmtId="0" fontId="2" fillId="5" borderId="12" xfId="0" applyFont="1" applyFill="1" applyBorder="1">
      <alignment vertical="center"/>
    </xf>
    <xf numFmtId="0" fontId="2" fillId="5" borderId="13" xfId="0" applyFont="1" applyFill="1" applyBorder="1">
      <alignment vertical="center"/>
    </xf>
    <xf numFmtId="0" fontId="24" fillId="0" borderId="14" xfId="0" applyFont="1" applyBorder="1" applyAlignment="1">
      <alignment horizontal="center" vertical="center"/>
    </xf>
    <xf numFmtId="0" fontId="25" fillId="0" borderId="15" xfId="0" applyFont="1" applyBorder="1" applyAlignment="1">
      <alignment horizontal="center" vertical="center"/>
    </xf>
    <xf numFmtId="14" fontId="25" fillId="0" borderId="15" xfId="0" applyNumberFormat="1" applyFont="1" applyBorder="1" applyAlignment="1">
      <alignment horizontal="center" vertical="center"/>
    </xf>
    <xf numFmtId="0" fontId="2" fillId="0" borderId="15" xfId="0" applyFont="1" applyBorder="1">
      <alignment vertical="center"/>
    </xf>
    <xf numFmtId="179" fontId="25" fillId="0" borderId="15" xfId="0" applyNumberFormat="1" applyFont="1" applyBorder="1" applyAlignment="1">
      <alignment horizontal="center" vertical="center"/>
    </xf>
    <xf numFmtId="1" fontId="25" fillId="0" borderId="15" xfId="0" applyNumberFormat="1" applyFont="1" applyBorder="1" applyAlignment="1">
      <alignment horizontal="center" vertical="center"/>
    </xf>
    <xf numFmtId="1" fontId="25" fillId="0" borderId="15" xfId="0" quotePrefix="1" applyNumberFormat="1" applyFont="1" applyBorder="1" applyAlignment="1">
      <alignment horizontal="center" vertical="center"/>
    </xf>
    <xf numFmtId="1" fontId="29" fillId="0" borderId="15" xfId="3" applyNumberFormat="1" applyFont="1" applyFill="1" applyBorder="1" applyAlignment="1" applyProtection="1">
      <alignment horizontal="center" vertical="center"/>
    </xf>
    <xf numFmtId="0" fontId="10" fillId="5" borderId="16" xfId="0" applyFont="1" applyFill="1" applyBorder="1" applyAlignment="1">
      <alignment horizontal="center" vertical="center"/>
    </xf>
    <xf numFmtId="0" fontId="30" fillId="0" borderId="17" xfId="0" quotePrefix="1" applyFont="1" applyBorder="1">
      <alignment vertical="center"/>
    </xf>
    <xf numFmtId="0" fontId="2" fillId="0" borderId="18" xfId="0" applyFont="1" applyBorder="1">
      <alignment vertical="center"/>
    </xf>
    <xf numFmtId="0" fontId="2" fillId="0" borderId="19" xfId="0" applyFont="1" applyBorder="1">
      <alignment vertical="center"/>
    </xf>
    <xf numFmtId="0" fontId="2" fillId="0" borderId="20" xfId="0" quotePrefix="1" applyFont="1" applyBorder="1">
      <alignment vertical="center"/>
    </xf>
    <xf numFmtId="0" fontId="2" fillId="0" borderId="21" xfId="0" applyFont="1" applyBorder="1">
      <alignment vertical="center"/>
    </xf>
    <xf numFmtId="0" fontId="30" fillId="0" borderId="20" xfId="0" quotePrefix="1" applyFont="1" applyBorder="1">
      <alignment vertical="center"/>
    </xf>
    <xf numFmtId="0" fontId="2" fillId="0" borderId="22" xfId="0" quotePrefix="1" applyFont="1" applyBorder="1">
      <alignment vertical="center"/>
    </xf>
    <xf numFmtId="0" fontId="2" fillId="0" borderId="23" xfId="0" applyFont="1" applyBorder="1">
      <alignment vertical="center"/>
    </xf>
    <xf numFmtId="0" fontId="2" fillId="0" borderId="24" xfId="0" applyFont="1" applyBorder="1">
      <alignment vertical="center"/>
    </xf>
    <xf numFmtId="0" fontId="0" fillId="0" borderId="28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6" borderId="28" xfId="0" applyFill="1" applyBorder="1">
      <alignment vertical="center"/>
    </xf>
    <xf numFmtId="0" fontId="0" fillId="0" borderId="0" xfId="0" applyBorder="1">
      <alignment vertical="center"/>
    </xf>
    <xf numFmtId="180" fontId="0" fillId="6" borderId="29" xfId="1" applyNumberFormat="1" applyFont="1" applyFill="1" applyBorder="1">
      <alignment vertical="center"/>
    </xf>
    <xf numFmtId="0" fontId="0" fillId="6" borderId="30" xfId="0" applyFill="1" applyBorder="1">
      <alignment vertical="center"/>
    </xf>
    <xf numFmtId="0" fontId="0" fillId="0" borderId="31" xfId="0" applyBorder="1">
      <alignment vertical="center"/>
    </xf>
    <xf numFmtId="180" fontId="0" fillId="6" borderId="32" xfId="1" applyNumberFormat="1" applyFont="1" applyFill="1" applyBorder="1">
      <alignment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25" fillId="0" borderId="14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10" fillId="3" borderId="0" xfId="2" applyFont="1" applyFill="1" applyAlignment="1">
      <alignment horizontal="center" vertical="center"/>
    </xf>
    <xf numFmtId="0" fontId="15" fillId="0" borderId="1" xfId="0" applyFont="1" applyBorder="1" applyAlignment="1">
      <alignment horizontal="center" vertical="center" textRotation="91"/>
    </xf>
    <xf numFmtId="0" fontId="15" fillId="0" borderId="4" xfId="0" applyFont="1" applyBorder="1" applyAlignment="1">
      <alignment horizontal="center" vertical="center" textRotation="91"/>
    </xf>
    <xf numFmtId="0" fontId="15" fillId="0" borderId="6" xfId="0" applyFont="1" applyBorder="1" applyAlignment="1">
      <alignment horizontal="center" vertical="center" textRotation="91"/>
    </xf>
    <xf numFmtId="0" fontId="15" fillId="0" borderId="2" xfId="0" applyFont="1" applyBorder="1" applyAlignment="1">
      <alignment horizontal="center" vertical="center"/>
    </xf>
    <xf numFmtId="176" fontId="15" fillId="0" borderId="2" xfId="0" applyNumberFormat="1" applyFont="1" applyBorder="1" applyAlignment="1" applyProtection="1">
      <alignment horizontal="center" vertical="center"/>
      <protection locked="0"/>
    </xf>
    <xf numFmtId="14" fontId="16" fillId="0" borderId="2" xfId="0" applyNumberFormat="1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176" fontId="15" fillId="0" borderId="0" xfId="0" applyNumberFormat="1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176" fontId="15" fillId="0" borderId="0" xfId="0" applyNumberFormat="1" applyFont="1" applyBorder="1" applyAlignment="1" applyProtection="1">
      <alignment horizontal="center" vertical="center"/>
      <protection locked="0"/>
    </xf>
    <xf numFmtId="0" fontId="15" fillId="0" borderId="7" xfId="0" applyFont="1" applyBorder="1" applyAlignment="1">
      <alignment horizontal="center" vertical="center"/>
    </xf>
    <xf numFmtId="176" fontId="15" fillId="0" borderId="7" xfId="0" applyNumberFormat="1" applyFont="1" applyBorder="1" applyAlignment="1" applyProtection="1">
      <alignment horizontal="center" vertical="center"/>
      <protection locked="0"/>
    </xf>
    <xf numFmtId="0" fontId="16" fillId="0" borderId="7" xfId="0" applyFont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</cellXfs>
  <cellStyles count="16">
    <cellStyle name="백분율" xfId="1" builtinId="5"/>
    <cellStyle name="백분율 2" xfId="6"/>
    <cellStyle name="백분율 3" xfId="7"/>
    <cellStyle name="쉼표 [0] 2" xfId="4"/>
    <cellStyle name="표준" xfId="0" builtinId="0"/>
    <cellStyle name="표준 2" xfId="5"/>
    <cellStyle name="표준 2 2" xfId="8"/>
    <cellStyle name="표준 2 3" xfId="9"/>
    <cellStyle name="표준 2 4" xfId="10"/>
    <cellStyle name="표준 2 6" xfId="11"/>
    <cellStyle name="표준 3" xfId="12"/>
    <cellStyle name="표준 4" xfId="13"/>
    <cellStyle name="표준 4 2" xfId="14"/>
    <cellStyle name="표준 5" xfId="15"/>
    <cellStyle name="표준 9" xfId="2"/>
    <cellStyle name="표준_양계혈청검사결과(견본)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ko-KR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/>
              <a:t>ND</a:t>
            </a:r>
            <a:endParaRPr lang="ko-KR" altLang="en-US"/>
          </a:p>
        </c:rich>
      </c:tx>
      <c:spPr>
        <a:noFill/>
        <a:ln>
          <a:noFill/>
        </a:ln>
        <a:effectLst/>
      </c:spPr>
    </c:title>
    <c:plotArea>
      <c:layout/>
      <c:barChart>
        <c:barDir val="col"/>
        <c:grouping val="clustered"/>
        <c:ser>
          <c:idx val="0"/>
          <c:order val="0"/>
          <c:tx>
            <c:strRef>
              <c:f>graph!$B$2</c:f>
              <c:strCache>
                <c:ptCount val="1"/>
                <c:pt idx="0">
                  <c:v>od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strRef>
              <c:f>(graph!$B$1,graph!$F$1,graph!$J$1,graph!$N$1,graph!$R$1,graph!$V$1,graph!$Z$1)</c:f>
              <c:strCache>
                <c:ptCount val="7"/>
                <c:pt idx="0">
                  <c:v>4주령</c:v>
                </c:pt>
                <c:pt idx="1">
                  <c:v>8주령</c:v>
                </c:pt>
                <c:pt idx="2">
                  <c:v>12주령</c:v>
                </c:pt>
                <c:pt idx="3">
                  <c:v>16주령</c:v>
                </c:pt>
                <c:pt idx="4">
                  <c:v>20주령</c:v>
                </c:pt>
                <c:pt idx="5">
                  <c:v>54주령</c:v>
                </c:pt>
                <c:pt idx="6">
                  <c:v>64주령</c:v>
                </c:pt>
              </c:strCache>
            </c:strRef>
          </c:cat>
          <c:val>
            <c:numRef>
              <c:f>(graph!$B$3,graph!$F$3,graph!$J$3,graph!$N$3,graph!$R$3)</c:f>
              <c:numCache>
                <c:formatCode>General</c:formatCode>
                <c:ptCount val="5"/>
                <c:pt idx="0">
                  <c:v>2.4</c:v>
                </c:pt>
                <c:pt idx="1">
                  <c:v>4.1500000000000004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ABE-4BDF-8A13-37DBB5370E37}"/>
            </c:ext>
          </c:extLst>
        </c:ser>
        <c:axId val="153272704"/>
        <c:axId val="153274240"/>
      </c:barChart>
      <c:lineChart>
        <c:grouping val="standard"/>
        <c:ser>
          <c:idx val="1"/>
          <c:order val="1"/>
          <c:tx>
            <c:strRef>
              <c:f>graph!$E$2</c:f>
              <c:strCache>
                <c:ptCount val="1"/>
                <c:pt idx="0">
                  <c:v>positive%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t"/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(graph!$B$1,graph!$F$1,graph!$J$1,graph!$N$1,graph!$R$1)</c:f>
              <c:strCache>
                <c:ptCount val="5"/>
                <c:pt idx="0">
                  <c:v>4주령</c:v>
                </c:pt>
                <c:pt idx="1">
                  <c:v>8주령</c:v>
                </c:pt>
                <c:pt idx="2">
                  <c:v>12주령</c:v>
                </c:pt>
                <c:pt idx="3">
                  <c:v>16주령</c:v>
                </c:pt>
                <c:pt idx="4">
                  <c:v>20주령</c:v>
                </c:pt>
              </c:strCache>
            </c:strRef>
          </c:cat>
          <c:val>
            <c:numRef>
              <c:f>(graph!$E$3,graph!$I$3,graph!$M$3,graph!$Q$3,graph!$U$3)</c:f>
              <c:numCache>
                <c:formatCode>0.0%</c:formatCode>
                <c:ptCount val="5"/>
                <c:pt idx="0">
                  <c:v>0.55000000000000004</c:v>
                </c:pt>
                <c:pt idx="1">
                  <c:v>1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DABE-4BDF-8A13-37DBB5370E37}"/>
            </c:ext>
          </c:extLst>
        </c:ser>
        <c:marker val="1"/>
        <c:axId val="153277568"/>
        <c:axId val="153275776"/>
      </c:lineChart>
      <c:catAx>
        <c:axId val="153272704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53274240"/>
        <c:crosses val="autoZero"/>
        <c:auto val="1"/>
        <c:lblAlgn val="ctr"/>
        <c:lblOffset val="100"/>
      </c:catAx>
      <c:valAx>
        <c:axId val="153274240"/>
        <c:scaling>
          <c:orientation val="minMax"/>
          <c:max val="15"/>
          <c:min val="0"/>
        </c:scaling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53272704"/>
        <c:crosses val="autoZero"/>
        <c:crossBetween val="between"/>
      </c:valAx>
      <c:valAx>
        <c:axId val="153275776"/>
        <c:scaling>
          <c:orientation val="minMax"/>
          <c:max val="1"/>
          <c:min val="0"/>
        </c:scaling>
        <c:axPos val="r"/>
        <c:numFmt formatCode="0.0%" sourceLinked="1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53277568"/>
        <c:crosses val="max"/>
        <c:crossBetween val="between"/>
      </c:valAx>
      <c:catAx>
        <c:axId val="153277568"/>
        <c:scaling>
          <c:orientation val="minMax"/>
        </c:scaling>
        <c:delete val="1"/>
        <c:axPos val="b"/>
        <c:numFmt formatCode="General" sourceLinked="1"/>
        <c:tickLblPos val="none"/>
        <c:crossAx val="153275776"/>
        <c:crosses val="autoZero"/>
        <c:auto val="1"/>
        <c:lblAlgn val="ctr"/>
        <c:lblOffset val="100"/>
      </c:catAx>
      <c:spPr>
        <a:noFill/>
        <a:ln>
          <a:noFill/>
        </a:ln>
        <a:effectLst/>
      </c:spPr>
    </c:plotArea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ko-KR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/>
              <a:t>IBH</a:t>
            </a:r>
            <a:endParaRPr lang="ko-KR" altLang="en-US"/>
          </a:p>
        </c:rich>
      </c:tx>
      <c:spPr>
        <a:noFill/>
        <a:ln>
          <a:noFill/>
        </a:ln>
        <a:effectLst/>
      </c:spPr>
    </c:title>
    <c:plotArea>
      <c:layout/>
      <c:barChart>
        <c:barDir val="col"/>
        <c:grouping val="clustered"/>
        <c:ser>
          <c:idx val="0"/>
          <c:order val="0"/>
          <c:tx>
            <c:strRef>
              <c:f>graph!$B$2</c:f>
              <c:strCache>
                <c:ptCount val="1"/>
                <c:pt idx="0">
                  <c:v>od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strRef>
              <c:f>(graph!$B$1,graph!$F$1,graph!$J$1,graph!$N$1,graph!$R$1,graph!$V$1,graph!$Z$1)</c:f>
              <c:strCache>
                <c:ptCount val="7"/>
                <c:pt idx="0">
                  <c:v>4주령</c:v>
                </c:pt>
                <c:pt idx="1">
                  <c:v>8주령</c:v>
                </c:pt>
                <c:pt idx="2">
                  <c:v>12주령</c:v>
                </c:pt>
                <c:pt idx="3">
                  <c:v>16주령</c:v>
                </c:pt>
                <c:pt idx="4">
                  <c:v>20주령</c:v>
                </c:pt>
                <c:pt idx="5">
                  <c:v>54주령</c:v>
                </c:pt>
                <c:pt idx="6">
                  <c:v>64주령</c:v>
                </c:pt>
              </c:strCache>
            </c:strRef>
          </c:cat>
          <c:val>
            <c:numRef>
              <c:f>(graph!$B$12,graph!$F$12,graph!$J$12,graph!$N$12,graph!$R$12)</c:f>
              <c:numCache>
                <c:formatCode>General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8317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BD1-49D8-B589-6D406C16D648}"/>
            </c:ext>
          </c:extLst>
        </c:ser>
        <c:axId val="154679552"/>
        <c:axId val="154693632"/>
      </c:barChart>
      <c:lineChart>
        <c:grouping val="standard"/>
        <c:ser>
          <c:idx val="1"/>
          <c:order val="1"/>
          <c:tx>
            <c:strRef>
              <c:f>graph!$E$2</c:f>
              <c:strCache>
                <c:ptCount val="1"/>
                <c:pt idx="0">
                  <c:v>positive%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t"/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(graph!$B$1,graph!$F$1,graph!$J$1,graph!$N$1,graph!$R$1)</c:f>
              <c:strCache>
                <c:ptCount val="5"/>
                <c:pt idx="0">
                  <c:v>4주령</c:v>
                </c:pt>
                <c:pt idx="1">
                  <c:v>8주령</c:v>
                </c:pt>
                <c:pt idx="2">
                  <c:v>12주령</c:v>
                </c:pt>
                <c:pt idx="3">
                  <c:v>16주령</c:v>
                </c:pt>
                <c:pt idx="4">
                  <c:v>20주령</c:v>
                </c:pt>
              </c:strCache>
            </c:strRef>
          </c:cat>
          <c:val>
            <c:numRef>
              <c:f>(graph!$E$12,graph!$I$12,graph!$M$12,graph!$Q$12,graph!$U$12)</c:f>
              <c:numCache>
                <c:formatCode>0.0%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0.95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BD1-49D8-B589-6D406C16D648}"/>
            </c:ext>
          </c:extLst>
        </c:ser>
        <c:marker val="1"/>
        <c:axId val="154696704"/>
        <c:axId val="154695168"/>
      </c:lineChart>
      <c:catAx>
        <c:axId val="154679552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54693632"/>
        <c:crosses val="autoZero"/>
        <c:auto val="1"/>
        <c:lblAlgn val="ctr"/>
        <c:lblOffset val="100"/>
      </c:catAx>
      <c:valAx>
        <c:axId val="154693632"/>
        <c:scaling>
          <c:orientation val="minMax"/>
          <c:max val="20000"/>
          <c:min val="0"/>
        </c:scaling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#,##0_);[Red]\(#,##0\)" sourceLinked="0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54679552"/>
        <c:crosses val="autoZero"/>
        <c:crossBetween val="between"/>
      </c:valAx>
      <c:valAx>
        <c:axId val="154695168"/>
        <c:scaling>
          <c:orientation val="minMax"/>
          <c:max val="1"/>
          <c:min val="0"/>
        </c:scaling>
        <c:axPos val="r"/>
        <c:numFmt formatCode="0.0%" sourceLinked="1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54696704"/>
        <c:crosses val="max"/>
        <c:crossBetween val="between"/>
      </c:valAx>
      <c:catAx>
        <c:axId val="154696704"/>
        <c:scaling>
          <c:orientation val="minMax"/>
        </c:scaling>
        <c:delete val="1"/>
        <c:axPos val="b"/>
        <c:numFmt formatCode="General" sourceLinked="1"/>
        <c:tickLblPos val="none"/>
        <c:crossAx val="154695168"/>
        <c:crosses val="autoZero"/>
        <c:auto val="1"/>
        <c:lblAlgn val="ctr"/>
        <c:lblOffset val="100"/>
      </c:catAx>
      <c:spPr>
        <a:noFill/>
        <a:ln>
          <a:noFill/>
        </a:ln>
        <a:effectLst/>
      </c:spPr>
    </c:plotArea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ko-KR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/>
              <a:t>MSMG</a:t>
            </a:r>
            <a:endParaRPr lang="ko-KR" altLang="en-US"/>
          </a:p>
        </c:rich>
      </c:tx>
      <c:spPr>
        <a:noFill/>
        <a:ln>
          <a:noFill/>
        </a:ln>
        <a:effectLst/>
      </c:spPr>
    </c:title>
    <c:plotArea>
      <c:layout/>
      <c:barChart>
        <c:barDir val="col"/>
        <c:grouping val="clustered"/>
        <c:ser>
          <c:idx val="0"/>
          <c:order val="0"/>
          <c:tx>
            <c:strRef>
              <c:f>graph!$B$2</c:f>
              <c:strCache>
                <c:ptCount val="1"/>
                <c:pt idx="0">
                  <c:v>od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strRef>
              <c:f>(graph!$B$1,graph!$F$1,graph!$J$1,graph!$N$1,graph!$R$1,graph!$V$1,graph!$Z$1)</c:f>
              <c:strCache>
                <c:ptCount val="7"/>
                <c:pt idx="0">
                  <c:v>4주령</c:v>
                </c:pt>
                <c:pt idx="1">
                  <c:v>8주령</c:v>
                </c:pt>
                <c:pt idx="2">
                  <c:v>12주령</c:v>
                </c:pt>
                <c:pt idx="3">
                  <c:v>16주령</c:v>
                </c:pt>
                <c:pt idx="4">
                  <c:v>20주령</c:v>
                </c:pt>
                <c:pt idx="5">
                  <c:v>54주령</c:v>
                </c:pt>
                <c:pt idx="6">
                  <c:v>64주령</c:v>
                </c:pt>
              </c:strCache>
            </c:strRef>
          </c:cat>
          <c:val>
            <c:numRef>
              <c:f>(graph!$B$13,graph!$F$13,graph!$J$13,graph!$N$13,graph!$R$13)</c:f>
              <c:numCache>
                <c:formatCode>General</c:formatCode>
                <c:ptCount val="5"/>
                <c:pt idx="0">
                  <c:v>113</c:v>
                </c:pt>
                <c:pt idx="1">
                  <c:v>134</c:v>
                </c:pt>
                <c:pt idx="2">
                  <c:v>125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F90-48A3-AB95-2B0BDF271020}"/>
            </c:ext>
          </c:extLst>
        </c:ser>
        <c:axId val="154417024"/>
        <c:axId val="154418560"/>
      </c:barChart>
      <c:lineChart>
        <c:grouping val="standard"/>
        <c:ser>
          <c:idx val="1"/>
          <c:order val="1"/>
          <c:tx>
            <c:strRef>
              <c:f>graph!$E$2</c:f>
              <c:strCache>
                <c:ptCount val="1"/>
                <c:pt idx="0">
                  <c:v>positive%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t"/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(graph!$B$1,graph!$F$1,graph!$J$1,graph!$N$1,graph!$R$1)</c:f>
              <c:strCache>
                <c:ptCount val="5"/>
                <c:pt idx="0">
                  <c:v>4주령</c:v>
                </c:pt>
                <c:pt idx="1">
                  <c:v>8주령</c:v>
                </c:pt>
                <c:pt idx="2">
                  <c:v>12주령</c:v>
                </c:pt>
                <c:pt idx="3">
                  <c:v>16주령</c:v>
                </c:pt>
                <c:pt idx="4">
                  <c:v>20주령</c:v>
                </c:pt>
              </c:strCache>
            </c:strRef>
          </c:cat>
          <c:val>
            <c:numRef>
              <c:f>(graph!$E$13,graph!$I$13,graph!$M$13,graph!$Q$13,graph!$U$13)</c:f>
              <c:numCache>
                <c:formatCode>0.0%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F90-48A3-AB95-2B0BDF271020}"/>
            </c:ext>
          </c:extLst>
        </c:ser>
        <c:marker val="1"/>
        <c:axId val="154434176"/>
        <c:axId val="154432640"/>
      </c:lineChart>
      <c:catAx>
        <c:axId val="154417024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54418560"/>
        <c:crosses val="autoZero"/>
        <c:auto val="1"/>
        <c:lblAlgn val="ctr"/>
        <c:lblOffset val="100"/>
      </c:catAx>
      <c:valAx>
        <c:axId val="154418560"/>
        <c:scaling>
          <c:orientation val="minMax"/>
          <c:max val="20000"/>
          <c:min val="0"/>
        </c:scaling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#,##0_);[Red]\(#,##0\)" sourceLinked="0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54417024"/>
        <c:crosses val="autoZero"/>
        <c:crossBetween val="between"/>
      </c:valAx>
      <c:valAx>
        <c:axId val="154432640"/>
        <c:scaling>
          <c:orientation val="minMax"/>
          <c:max val="1"/>
          <c:min val="0"/>
        </c:scaling>
        <c:axPos val="r"/>
        <c:numFmt formatCode="0.0%" sourceLinked="1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54434176"/>
        <c:crosses val="max"/>
        <c:crossBetween val="between"/>
      </c:valAx>
      <c:catAx>
        <c:axId val="154434176"/>
        <c:scaling>
          <c:orientation val="minMax"/>
        </c:scaling>
        <c:delete val="1"/>
        <c:axPos val="b"/>
        <c:numFmt formatCode="General" sourceLinked="1"/>
        <c:tickLblPos val="none"/>
        <c:crossAx val="154432640"/>
        <c:crosses val="autoZero"/>
        <c:auto val="1"/>
        <c:lblAlgn val="ctr"/>
        <c:lblOffset val="100"/>
      </c:catAx>
      <c:spPr>
        <a:noFill/>
        <a:ln>
          <a:noFill/>
        </a:ln>
        <a:effectLst/>
      </c:spPr>
    </c:plotArea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ko-KR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/>
              <a:t>SE</a:t>
            </a:r>
            <a:endParaRPr lang="ko-KR" altLang="en-US"/>
          </a:p>
        </c:rich>
      </c:tx>
      <c:spPr>
        <a:noFill/>
        <a:ln>
          <a:noFill/>
        </a:ln>
        <a:effectLst/>
      </c:spPr>
    </c:title>
    <c:plotArea>
      <c:layout/>
      <c:barChart>
        <c:barDir val="col"/>
        <c:grouping val="clustered"/>
        <c:ser>
          <c:idx val="0"/>
          <c:order val="0"/>
          <c:tx>
            <c:strRef>
              <c:f>graph!$B$2</c:f>
              <c:strCache>
                <c:ptCount val="1"/>
                <c:pt idx="0">
                  <c:v>od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strRef>
              <c:f>(graph!$B$1,graph!$F$1,graph!$J$1,graph!$N$1,graph!$R$1,graph!$V$1,graph!$Z$1)</c:f>
              <c:strCache>
                <c:ptCount val="7"/>
                <c:pt idx="0">
                  <c:v>4주령</c:v>
                </c:pt>
                <c:pt idx="1">
                  <c:v>8주령</c:v>
                </c:pt>
                <c:pt idx="2">
                  <c:v>12주령</c:v>
                </c:pt>
                <c:pt idx="3">
                  <c:v>16주령</c:v>
                </c:pt>
                <c:pt idx="4">
                  <c:v>20주령</c:v>
                </c:pt>
                <c:pt idx="5">
                  <c:v>54주령</c:v>
                </c:pt>
                <c:pt idx="6">
                  <c:v>64주령</c:v>
                </c:pt>
              </c:strCache>
            </c:strRef>
          </c:cat>
          <c:val>
            <c:numRef>
              <c:f>(graph!$B$14,graph!$F$14,graph!$J$14,graph!$N$14,graph!$R$14)</c:f>
              <c:numCache>
                <c:formatCode>General</c:formatCode>
                <c:ptCount val="5"/>
                <c:pt idx="0">
                  <c:v>8</c:v>
                </c:pt>
                <c:pt idx="1">
                  <c:v>73.5</c:v>
                </c:pt>
                <c:pt idx="2">
                  <c:v>15.5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BD5-4758-A1E2-E8AA2F7FFE31}"/>
            </c:ext>
          </c:extLst>
        </c:ser>
        <c:axId val="154742144"/>
        <c:axId val="154756224"/>
      </c:barChart>
      <c:lineChart>
        <c:grouping val="standard"/>
        <c:ser>
          <c:idx val="1"/>
          <c:order val="1"/>
          <c:tx>
            <c:strRef>
              <c:f>graph!$E$2</c:f>
              <c:strCache>
                <c:ptCount val="1"/>
                <c:pt idx="0">
                  <c:v>positive%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t"/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(graph!$B$1,graph!$F$1,graph!$J$1,graph!$N$1,graph!$R$1)</c:f>
              <c:strCache>
                <c:ptCount val="5"/>
                <c:pt idx="0">
                  <c:v>4주령</c:v>
                </c:pt>
                <c:pt idx="1">
                  <c:v>8주령</c:v>
                </c:pt>
                <c:pt idx="2">
                  <c:v>12주령</c:v>
                </c:pt>
                <c:pt idx="3">
                  <c:v>16주령</c:v>
                </c:pt>
                <c:pt idx="4">
                  <c:v>20주령</c:v>
                </c:pt>
              </c:strCache>
            </c:strRef>
          </c:cat>
          <c:val>
            <c:numRef>
              <c:f>(graph!$E$14,graph!$I$14,graph!$M$14,graph!$Q$14,graph!$U$14)</c:f>
              <c:numCache>
                <c:formatCode>0.0%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4BD5-4758-A1E2-E8AA2F7FFE31}"/>
            </c:ext>
          </c:extLst>
        </c:ser>
        <c:marker val="1"/>
        <c:axId val="154771840"/>
        <c:axId val="154757760"/>
      </c:lineChart>
      <c:catAx>
        <c:axId val="154742144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54756224"/>
        <c:crosses val="autoZero"/>
        <c:auto val="1"/>
        <c:lblAlgn val="ctr"/>
        <c:lblOffset val="100"/>
      </c:catAx>
      <c:valAx>
        <c:axId val="154756224"/>
        <c:scaling>
          <c:orientation val="minMax"/>
          <c:max val="20000"/>
          <c:min val="0"/>
        </c:scaling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#,##0_);[Red]\(#,##0\)" sourceLinked="0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54742144"/>
        <c:crosses val="autoZero"/>
        <c:crossBetween val="between"/>
      </c:valAx>
      <c:valAx>
        <c:axId val="154757760"/>
        <c:scaling>
          <c:orientation val="minMax"/>
          <c:max val="1"/>
          <c:min val="0"/>
        </c:scaling>
        <c:axPos val="r"/>
        <c:numFmt formatCode="0.0%" sourceLinked="1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54771840"/>
        <c:crosses val="max"/>
        <c:crossBetween val="between"/>
      </c:valAx>
      <c:catAx>
        <c:axId val="154771840"/>
        <c:scaling>
          <c:orientation val="minMax"/>
        </c:scaling>
        <c:delete val="1"/>
        <c:axPos val="b"/>
        <c:numFmt formatCode="General" sourceLinked="1"/>
        <c:tickLblPos val="none"/>
        <c:crossAx val="154757760"/>
        <c:crosses val="autoZero"/>
        <c:auto val="1"/>
        <c:lblAlgn val="ctr"/>
        <c:lblOffset val="100"/>
      </c:catAx>
      <c:spPr>
        <a:noFill/>
        <a:ln>
          <a:noFill/>
        </a:ln>
        <a:effectLst/>
      </c:spPr>
    </c:plotArea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ko-KR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/>
              <a:t>AI</a:t>
            </a:r>
            <a:endParaRPr lang="ko-KR" altLang="en-US"/>
          </a:p>
        </c:rich>
      </c:tx>
      <c:spPr>
        <a:noFill/>
        <a:ln>
          <a:noFill/>
        </a:ln>
        <a:effectLst/>
      </c:spPr>
    </c:title>
    <c:plotArea>
      <c:layout/>
      <c:barChart>
        <c:barDir val="col"/>
        <c:grouping val="clustered"/>
        <c:ser>
          <c:idx val="0"/>
          <c:order val="0"/>
          <c:tx>
            <c:strRef>
              <c:f>graph!$B$2</c:f>
              <c:strCache>
                <c:ptCount val="1"/>
                <c:pt idx="0">
                  <c:v>od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strRef>
              <c:f>(graph!$B$1,graph!$F$1,graph!$J$1,graph!$N$1,graph!$R$1,graph!$V$1,graph!$Z$1)</c:f>
              <c:strCache>
                <c:ptCount val="7"/>
                <c:pt idx="0">
                  <c:v>4주령</c:v>
                </c:pt>
                <c:pt idx="1">
                  <c:v>8주령</c:v>
                </c:pt>
                <c:pt idx="2">
                  <c:v>12주령</c:v>
                </c:pt>
                <c:pt idx="3">
                  <c:v>16주령</c:v>
                </c:pt>
                <c:pt idx="4">
                  <c:v>20주령</c:v>
                </c:pt>
                <c:pt idx="5">
                  <c:v>54주령</c:v>
                </c:pt>
                <c:pt idx="6">
                  <c:v>64주령</c:v>
                </c:pt>
              </c:strCache>
            </c:strRef>
          </c:cat>
          <c:val>
            <c:numRef>
              <c:f>(graph!$B$4,graph!$F$4,graph!$J$4,graph!$N$4,graph!$R$4)</c:f>
              <c:numCache>
                <c:formatCode>General</c:formatCode>
                <c:ptCount val="5"/>
                <c:pt idx="0">
                  <c:v>0.05</c:v>
                </c:pt>
                <c:pt idx="1">
                  <c:v>0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8E7-4199-8764-941103B0880A}"/>
            </c:ext>
          </c:extLst>
        </c:ser>
        <c:axId val="150716416"/>
        <c:axId val="150717952"/>
      </c:barChart>
      <c:lineChart>
        <c:grouping val="standard"/>
        <c:ser>
          <c:idx val="1"/>
          <c:order val="1"/>
          <c:tx>
            <c:strRef>
              <c:f>graph!$E$2</c:f>
              <c:strCache>
                <c:ptCount val="1"/>
                <c:pt idx="0">
                  <c:v>positive%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t"/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(graph!$B$1,graph!$F$1,graph!$J$1,graph!$N$1,graph!$R$1)</c:f>
              <c:strCache>
                <c:ptCount val="5"/>
                <c:pt idx="0">
                  <c:v>4주령</c:v>
                </c:pt>
                <c:pt idx="1">
                  <c:v>8주령</c:v>
                </c:pt>
                <c:pt idx="2">
                  <c:v>12주령</c:v>
                </c:pt>
                <c:pt idx="3">
                  <c:v>16주령</c:v>
                </c:pt>
                <c:pt idx="4">
                  <c:v>20주령</c:v>
                </c:pt>
              </c:strCache>
            </c:strRef>
          </c:cat>
          <c:val>
            <c:numRef>
              <c:f>(graph!$E$4,graph!$I$4,graph!$M$4,graph!$Q$4,graph!$U$4)</c:f>
              <c:numCache>
                <c:formatCode>0.0%</c:formatCode>
                <c:ptCount val="5"/>
                <c:pt idx="0">
                  <c:v>5.0000000000000044E-2</c:v>
                </c:pt>
                <c:pt idx="1">
                  <c:v>0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68E7-4199-8764-941103B0880A}"/>
            </c:ext>
          </c:extLst>
        </c:ser>
        <c:marker val="1"/>
        <c:axId val="153338624"/>
        <c:axId val="150719488"/>
      </c:lineChart>
      <c:catAx>
        <c:axId val="150716416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50717952"/>
        <c:crosses val="autoZero"/>
        <c:auto val="1"/>
        <c:lblAlgn val="ctr"/>
        <c:lblOffset val="100"/>
      </c:catAx>
      <c:valAx>
        <c:axId val="150717952"/>
        <c:scaling>
          <c:orientation val="minMax"/>
          <c:max val="15"/>
          <c:min val="0"/>
        </c:scaling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50716416"/>
        <c:crosses val="autoZero"/>
        <c:crossBetween val="between"/>
      </c:valAx>
      <c:valAx>
        <c:axId val="150719488"/>
        <c:scaling>
          <c:orientation val="minMax"/>
          <c:max val="1"/>
          <c:min val="0"/>
        </c:scaling>
        <c:axPos val="r"/>
        <c:numFmt formatCode="0.0%" sourceLinked="1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53338624"/>
        <c:crosses val="max"/>
        <c:crossBetween val="between"/>
      </c:valAx>
      <c:catAx>
        <c:axId val="153338624"/>
        <c:scaling>
          <c:orientation val="minMax"/>
        </c:scaling>
        <c:delete val="1"/>
        <c:axPos val="b"/>
        <c:numFmt formatCode="General" sourceLinked="1"/>
        <c:tickLblPos val="none"/>
        <c:crossAx val="150719488"/>
        <c:crosses val="autoZero"/>
        <c:auto val="1"/>
        <c:lblAlgn val="ctr"/>
        <c:lblOffset val="100"/>
      </c:catAx>
      <c:spPr>
        <a:noFill/>
        <a:ln>
          <a:noFill/>
        </a:ln>
        <a:effectLst/>
      </c:spPr>
    </c:plotArea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ko-KR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/>
              <a:t>EDS</a:t>
            </a:r>
            <a:endParaRPr lang="ko-KR" altLang="en-US"/>
          </a:p>
        </c:rich>
      </c:tx>
      <c:spPr>
        <a:noFill/>
        <a:ln>
          <a:noFill/>
        </a:ln>
        <a:effectLst/>
      </c:spPr>
    </c:title>
    <c:plotArea>
      <c:layout/>
      <c:barChart>
        <c:barDir val="col"/>
        <c:grouping val="clustered"/>
        <c:ser>
          <c:idx val="0"/>
          <c:order val="0"/>
          <c:tx>
            <c:strRef>
              <c:f>graph!$B$2</c:f>
              <c:strCache>
                <c:ptCount val="1"/>
                <c:pt idx="0">
                  <c:v>od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strRef>
              <c:f>(graph!$B$1,graph!$F$1,graph!$J$1,graph!$N$1,graph!$R$1,graph!$V$1,graph!$Z$1)</c:f>
              <c:strCache>
                <c:ptCount val="7"/>
                <c:pt idx="0">
                  <c:v>4주령</c:v>
                </c:pt>
                <c:pt idx="1">
                  <c:v>8주령</c:v>
                </c:pt>
                <c:pt idx="2">
                  <c:v>12주령</c:v>
                </c:pt>
                <c:pt idx="3">
                  <c:v>16주령</c:v>
                </c:pt>
                <c:pt idx="4">
                  <c:v>20주령</c:v>
                </c:pt>
                <c:pt idx="5">
                  <c:v>54주령</c:v>
                </c:pt>
                <c:pt idx="6">
                  <c:v>64주령</c:v>
                </c:pt>
              </c:strCache>
            </c:strRef>
          </c:cat>
          <c:val>
            <c:numRef>
              <c:f>(graph!$B$5,graph!$F$5,graph!$J$5,graph!$N$5,graph!$R$5)</c:f>
              <c:numCache>
                <c:formatCode>General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533-49E1-B228-107381F4284A}"/>
            </c:ext>
          </c:extLst>
        </c:ser>
        <c:axId val="154107264"/>
        <c:axId val="154121344"/>
      </c:barChart>
      <c:lineChart>
        <c:grouping val="standard"/>
        <c:ser>
          <c:idx val="1"/>
          <c:order val="1"/>
          <c:tx>
            <c:strRef>
              <c:f>graph!$E$2</c:f>
              <c:strCache>
                <c:ptCount val="1"/>
                <c:pt idx="0">
                  <c:v>positive%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t"/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(graph!$B$1,graph!$F$1,graph!$J$1,graph!$N$1,graph!$R$1)</c:f>
              <c:strCache>
                <c:ptCount val="5"/>
                <c:pt idx="0">
                  <c:v>4주령</c:v>
                </c:pt>
                <c:pt idx="1">
                  <c:v>8주령</c:v>
                </c:pt>
                <c:pt idx="2">
                  <c:v>12주령</c:v>
                </c:pt>
                <c:pt idx="3">
                  <c:v>16주령</c:v>
                </c:pt>
                <c:pt idx="4">
                  <c:v>20주령</c:v>
                </c:pt>
              </c:strCache>
            </c:strRef>
          </c:cat>
          <c:val>
            <c:numRef>
              <c:f>(graph!$E$5,graph!$I$5,graph!$M$5,graph!$Q$5,graph!$U$5)</c:f>
              <c:numCache>
                <c:formatCode>0.0%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B533-49E1-B228-107381F4284A}"/>
            </c:ext>
          </c:extLst>
        </c:ser>
        <c:marker val="1"/>
        <c:axId val="154124672"/>
        <c:axId val="154122880"/>
      </c:lineChart>
      <c:catAx>
        <c:axId val="154107264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54121344"/>
        <c:crosses val="autoZero"/>
        <c:auto val="1"/>
        <c:lblAlgn val="ctr"/>
        <c:lblOffset val="100"/>
      </c:catAx>
      <c:valAx>
        <c:axId val="154121344"/>
        <c:scaling>
          <c:orientation val="minMax"/>
          <c:max val="15"/>
          <c:min val="0"/>
        </c:scaling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54107264"/>
        <c:crosses val="autoZero"/>
        <c:crossBetween val="between"/>
      </c:valAx>
      <c:valAx>
        <c:axId val="154122880"/>
        <c:scaling>
          <c:orientation val="minMax"/>
          <c:max val="1"/>
          <c:min val="0"/>
        </c:scaling>
        <c:axPos val="r"/>
        <c:numFmt formatCode="0.0%" sourceLinked="1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54124672"/>
        <c:crosses val="max"/>
        <c:crossBetween val="between"/>
      </c:valAx>
      <c:catAx>
        <c:axId val="154124672"/>
        <c:scaling>
          <c:orientation val="minMax"/>
        </c:scaling>
        <c:delete val="1"/>
        <c:axPos val="b"/>
        <c:numFmt formatCode="General" sourceLinked="1"/>
        <c:tickLblPos val="none"/>
        <c:crossAx val="154122880"/>
        <c:crosses val="autoZero"/>
        <c:auto val="1"/>
        <c:lblAlgn val="ctr"/>
        <c:lblOffset val="100"/>
      </c:catAx>
      <c:spPr>
        <a:noFill/>
        <a:ln>
          <a:noFill/>
        </a:ln>
        <a:effectLst/>
      </c:spPr>
    </c:plotArea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ko-KR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/>
              <a:t>APV</a:t>
            </a:r>
            <a:endParaRPr lang="ko-KR" altLang="en-US"/>
          </a:p>
        </c:rich>
      </c:tx>
      <c:spPr>
        <a:noFill/>
        <a:ln>
          <a:noFill/>
        </a:ln>
        <a:effectLst/>
      </c:spPr>
    </c:title>
    <c:plotArea>
      <c:layout/>
      <c:barChart>
        <c:barDir val="col"/>
        <c:grouping val="clustered"/>
        <c:ser>
          <c:idx val="0"/>
          <c:order val="0"/>
          <c:tx>
            <c:strRef>
              <c:f>graph!$B$2</c:f>
              <c:strCache>
                <c:ptCount val="1"/>
                <c:pt idx="0">
                  <c:v>od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strRef>
              <c:f>(graph!$B$1,graph!$F$1,graph!$J$1,graph!$N$1,graph!$R$1,graph!$V$1,graph!$Z$1)</c:f>
              <c:strCache>
                <c:ptCount val="7"/>
                <c:pt idx="0">
                  <c:v>4주령</c:v>
                </c:pt>
                <c:pt idx="1">
                  <c:v>8주령</c:v>
                </c:pt>
                <c:pt idx="2">
                  <c:v>12주령</c:v>
                </c:pt>
                <c:pt idx="3">
                  <c:v>16주령</c:v>
                </c:pt>
                <c:pt idx="4">
                  <c:v>20주령</c:v>
                </c:pt>
                <c:pt idx="5">
                  <c:v>54주령</c:v>
                </c:pt>
                <c:pt idx="6">
                  <c:v>64주령</c:v>
                </c:pt>
              </c:strCache>
            </c:strRef>
          </c:cat>
          <c:val>
            <c:numRef>
              <c:f>(graph!$B$6,graph!$F$6,graph!$J$6,graph!$N$6,graph!$R$6)</c:f>
              <c:numCache>
                <c:formatCode>General</c:formatCode>
                <c:ptCount val="5"/>
                <c:pt idx="0">
                  <c:v>#N/A</c:v>
                </c:pt>
                <c:pt idx="1">
                  <c:v>722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2E3-45B5-9FDC-4648635360AE}"/>
            </c:ext>
          </c:extLst>
        </c:ser>
        <c:axId val="154299392"/>
        <c:axId val="154305280"/>
      </c:barChart>
      <c:lineChart>
        <c:grouping val="standard"/>
        <c:ser>
          <c:idx val="1"/>
          <c:order val="1"/>
          <c:tx>
            <c:strRef>
              <c:f>graph!$E$2</c:f>
              <c:strCache>
                <c:ptCount val="1"/>
                <c:pt idx="0">
                  <c:v>positive%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t"/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(graph!$B$1,graph!$F$1,graph!$J$1,graph!$N$1,graph!$R$1)</c:f>
              <c:strCache>
                <c:ptCount val="5"/>
                <c:pt idx="0">
                  <c:v>4주령</c:v>
                </c:pt>
                <c:pt idx="1">
                  <c:v>8주령</c:v>
                </c:pt>
                <c:pt idx="2">
                  <c:v>12주령</c:v>
                </c:pt>
                <c:pt idx="3">
                  <c:v>16주령</c:v>
                </c:pt>
                <c:pt idx="4">
                  <c:v>20주령</c:v>
                </c:pt>
              </c:strCache>
            </c:strRef>
          </c:cat>
          <c:val>
            <c:numRef>
              <c:f>(graph!$E$6,graph!$I$6,graph!$M$6,graph!$Q$6,graph!$U$6)</c:f>
              <c:numCache>
                <c:formatCode>0.0%</c:formatCode>
                <c:ptCount val="5"/>
                <c:pt idx="0">
                  <c:v>#N/A</c:v>
                </c:pt>
                <c:pt idx="1">
                  <c:v>0.15000000000000002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D2E3-45B5-9FDC-4648635360AE}"/>
            </c:ext>
          </c:extLst>
        </c:ser>
        <c:marker val="1"/>
        <c:axId val="154308608"/>
        <c:axId val="154306816"/>
      </c:lineChart>
      <c:catAx>
        <c:axId val="154299392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54305280"/>
        <c:crosses val="autoZero"/>
        <c:auto val="1"/>
        <c:lblAlgn val="ctr"/>
        <c:lblOffset val="100"/>
      </c:catAx>
      <c:valAx>
        <c:axId val="154305280"/>
        <c:scaling>
          <c:orientation val="minMax"/>
          <c:max val="20000"/>
          <c:min val="0"/>
        </c:scaling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#,##0_);[Red]\(#,##0\)" sourceLinked="0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54299392"/>
        <c:crosses val="autoZero"/>
        <c:crossBetween val="between"/>
      </c:valAx>
      <c:valAx>
        <c:axId val="154306816"/>
        <c:scaling>
          <c:orientation val="minMax"/>
          <c:max val="1"/>
          <c:min val="0"/>
        </c:scaling>
        <c:axPos val="r"/>
        <c:numFmt formatCode="0.0%" sourceLinked="1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54308608"/>
        <c:crosses val="max"/>
        <c:crossBetween val="between"/>
      </c:valAx>
      <c:catAx>
        <c:axId val="154308608"/>
        <c:scaling>
          <c:orientation val="minMax"/>
        </c:scaling>
        <c:delete val="1"/>
        <c:axPos val="b"/>
        <c:numFmt formatCode="General" sourceLinked="1"/>
        <c:tickLblPos val="none"/>
        <c:crossAx val="154306816"/>
        <c:crosses val="autoZero"/>
        <c:auto val="1"/>
        <c:lblAlgn val="ctr"/>
        <c:lblOffset val="100"/>
      </c:catAx>
      <c:spPr>
        <a:noFill/>
        <a:ln>
          <a:noFill/>
        </a:ln>
        <a:effectLst/>
      </c:spPr>
    </c:plotArea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ko-KR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/>
              <a:t>IBV</a:t>
            </a:r>
            <a:endParaRPr lang="ko-KR" altLang="en-US"/>
          </a:p>
        </c:rich>
      </c:tx>
      <c:spPr>
        <a:noFill/>
        <a:ln>
          <a:noFill/>
        </a:ln>
        <a:effectLst/>
      </c:spPr>
    </c:title>
    <c:plotArea>
      <c:layout/>
      <c:barChart>
        <c:barDir val="col"/>
        <c:grouping val="clustered"/>
        <c:ser>
          <c:idx val="0"/>
          <c:order val="0"/>
          <c:tx>
            <c:strRef>
              <c:f>graph!$B$2</c:f>
              <c:strCache>
                <c:ptCount val="1"/>
                <c:pt idx="0">
                  <c:v>od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strRef>
              <c:f>(graph!$B$1,graph!$F$1,graph!$J$1,graph!$N$1,graph!$R$1,graph!$V$1,graph!$Z$1)</c:f>
              <c:strCache>
                <c:ptCount val="7"/>
                <c:pt idx="0">
                  <c:v>4주령</c:v>
                </c:pt>
                <c:pt idx="1">
                  <c:v>8주령</c:v>
                </c:pt>
                <c:pt idx="2">
                  <c:v>12주령</c:v>
                </c:pt>
                <c:pt idx="3">
                  <c:v>16주령</c:v>
                </c:pt>
                <c:pt idx="4">
                  <c:v>20주령</c:v>
                </c:pt>
                <c:pt idx="5">
                  <c:v>54주령</c:v>
                </c:pt>
                <c:pt idx="6">
                  <c:v>64주령</c:v>
                </c:pt>
              </c:strCache>
            </c:strRef>
          </c:cat>
          <c:val>
            <c:numRef>
              <c:f>(graph!$B$7,graph!$F$7,graph!$J$7,graph!$N$7,graph!$R$7)</c:f>
              <c:numCache>
                <c:formatCode>General</c:formatCode>
                <c:ptCount val="5"/>
                <c:pt idx="0">
                  <c:v>991</c:v>
                </c:pt>
                <c:pt idx="1">
                  <c:v>3406</c:v>
                </c:pt>
                <c:pt idx="2">
                  <c:v>7736.5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557-4BEA-BFB7-141CA0DD93EE}"/>
            </c:ext>
          </c:extLst>
        </c:ser>
        <c:axId val="154364544"/>
        <c:axId val="154378624"/>
      </c:barChart>
      <c:lineChart>
        <c:grouping val="standard"/>
        <c:ser>
          <c:idx val="1"/>
          <c:order val="1"/>
          <c:tx>
            <c:strRef>
              <c:f>graph!$E$2</c:f>
              <c:strCache>
                <c:ptCount val="1"/>
                <c:pt idx="0">
                  <c:v>positive%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t"/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(graph!$B$1,graph!$F$1,graph!$J$1,graph!$N$1,graph!$R$1)</c:f>
              <c:strCache>
                <c:ptCount val="5"/>
                <c:pt idx="0">
                  <c:v>4주령</c:v>
                </c:pt>
                <c:pt idx="1">
                  <c:v>8주령</c:v>
                </c:pt>
                <c:pt idx="2">
                  <c:v>12주령</c:v>
                </c:pt>
                <c:pt idx="3">
                  <c:v>16주령</c:v>
                </c:pt>
                <c:pt idx="4">
                  <c:v>20주령</c:v>
                </c:pt>
              </c:strCache>
            </c:strRef>
          </c:cat>
          <c:val>
            <c:numRef>
              <c:f>(graph!$E$7,graph!$I$7,graph!$M$7,graph!$Q$7,graph!$U$7)</c:f>
              <c:numCache>
                <c:formatCode>0.0%</c:formatCode>
                <c:ptCount val="5"/>
                <c:pt idx="0">
                  <c:v>0.4</c:v>
                </c:pt>
                <c:pt idx="1">
                  <c:v>1</c:v>
                </c:pt>
                <c:pt idx="2">
                  <c:v>1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0557-4BEA-BFB7-141CA0DD93EE}"/>
            </c:ext>
          </c:extLst>
        </c:ser>
        <c:marker val="1"/>
        <c:axId val="154381696"/>
        <c:axId val="154380160"/>
      </c:lineChart>
      <c:catAx>
        <c:axId val="154364544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54378624"/>
        <c:crosses val="autoZero"/>
        <c:auto val="1"/>
        <c:lblAlgn val="ctr"/>
        <c:lblOffset val="100"/>
      </c:catAx>
      <c:valAx>
        <c:axId val="154378624"/>
        <c:scaling>
          <c:orientation val="minMax"/>
          <c:max val="20000"/>
          <c:min val="0"/>
        </c:scaling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#,##0_);[Red]\(#,##0\)" sourceLinked="0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54364544"/>
        <c:crosses val="autoZero"/>
        <c:crossBetween val="between"/>
      </c:valAx>
      <c:valAx>
        <c:axId val="154380160"/>
        <c:scaling>
          <c:orientation val="minMax"/>
          <c:max val="1"/>
          <c:min val="0"/>
        </c:scaling>
        <c:axPos val="r"/>
        <c:numFmt formatCode="0.0%" sourceLinked="1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54381696"/>
        <c:crosses val="max"/>
        <c:crossBetween val="between"/>
      </c:valAx>
      <c:catAx>
        <c:axId val="154381696"/>
        <c:scaling>
          <c:orientation val="minMax"/>
        </c:scaling>
        <c:delete val="1"/>
        <c:axPos val="b"/>
        <c:numFmt formatCode="General" sourceLinked="1"/>
        <c:tickLblPos val="none"/>
        <c:crossAx val="154380160"/>
        <c:crosses val="autoZero"/>
        <c:auto val="1"/>
        <c:lblAlgn val="ctr"/>
        <c:lblOffset val="100"/>
      </c:catAx>
      <c:spPr>
        <a:noFill/>
        <a:ln>
          <a:noFill/>
        </a:ln>
        <a:effectLst/>
      </c:spPr>
    </c:plotArea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ko-KR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/>
              <a:t>IBD</a:t>
            </a:r>
            <a:endParaRPr lang="ko-KR" altLang="en-US"/>
          </a:p>
        </c:rich>
      </c:tx>
      <c:spPr>
        <a:noFill/>
        <a:ln>
          <a:noFill/>
        </a:ln>
        <a:effectLst/>
      </c:spPr>
    </c:title>
    <c:plotArea>
      <c:layout/>
      <c:barChart>
        <c:barDir val="col"/>
        <c:grouping val="clustered"/>
        <c:ser>
          <c:idx val="0"/>
          <c:order val="0"/>
          <c:tx>
            <c:strRef>
              <c:f>graph!$B$2</c:f>
              <c:strCache>
                <c:ptCount val="1"/>
                <c:pt idx="0">
                  <c:v>od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strRef>
              <c:f>(graph!$B$1,graph!$F$1,graph!$J$1,graph!$N$1,graph!$R$1,graph!$V$1,graph!$Z$1)</c:f>
              <c:strCache>
                <c:ptCount val="7"/>
                <c:pt idx="0">
                  <c:v>4주령</c:v>
                </c:pt>
                <c:pt idx="1">
                  <c:v>8주령</c:v>
                </c:pt>
                <c:pt idx="2">
                  <c:v>12주령</c:v>
                </c:pt>
                <c:pt idx="3">
                  <c:v>16주령</c:v>
                </c:pt>
                <c:pt idx="4">
                  <c:v>20주령</c:v>
                </c:pt>
                <c:pt idx="5">
                  <c:v>54주령</c:v>
                </c:pt>
                <c:pt idx="6">
                  <c:v>64주령</c:v>
                </c:pt>
              </c:strCache>
            </c:strRef>
          </c:cat>
          <c:val>
            <c:numRef>
              <c:f>(graph!$B$8,graph!$F$8,graph!$J$8,graph!$N$8,graph!$R$8)</c:f>
              <c:numCache>
                <c:formatCode>General</c:formatCode>
                <c:ptCount val="5"/>
                <c:pt idx="0">
                  <c:v>#N/A</c:v>
                </c:pt>
                <c:pt idx="1">
                  <c:v>10261.5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E52-4C0B-A03A-15CB26401972}"/>
            </c:ext>
          </c:extLst>
        </c:ser>
        <c:axId val="154167552"/>
        <c:axId val="154177536"/>
      </c:barChart>
      <c:lineChart>
        <c:grouping val="standard"/>
        <c:ser>
          <c:idx val="1"/>
          <c:order val="1"/>
          <c:tx>
            <c:strRef>
              <c:f>graph!$E$2</c:f>
              <c:strCache>
                <c:ptCount val="1"/>
                <c:pt idx="0">
                  <c:v>positive%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t"/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(graph!$B$1,graph!$F$1,graph!$J$1,graph!$N$1,graph!$R$1)</c:f>
              <c:strCache>
                <c:ptCount val="5"/>
                <c:pt idx="0">
                  <c:v>4주령</c:v>
                </c:pt>
                <c:pt idx="1">
                  <c:v>8주령</c:v>
                </c:pt>
                <c:pt idx="2">
                  <c:v>12주령</c:v>
                </c:pt>
                <c:pt idx="3">
                  <c:v>16주령</c:v>
                </c:pt>
                <c:pt idx="4">
                  <c:v>20주령</c:v>
                </c:pt>
              </c:strCache>
            </c:strRef>
          </c:cat>
          <c:val>
            <c:numRef>
              <c:f>(graph!$E$8,graph!$I$8,graph!$M$8,graph!$Q$8,graph!$U$8)</c:f>
              <c:numCache>
                <c:formatCode>0.0%</c:formatCode>
                <c:ptCount val="5"/>
                <c:pt idx="0">
                  <c:v>#N/A</c:v>
                </c:pt>
                <c:pt idx="1">
                  <c:v>1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0E52-4C0B-A03A-15CB26401972}"/>
            </c:ext>
          </c:extLst>
        </c:ser>
        <c:marker val="1"/>
        <c:axId val="154180608"/>
        <c:axId val="154179072"/>
      </c:lineChart>
      <c:catAx>
        <c:axId val="154167552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54177536"/>
        <c:crosses val="autoZero"/>
        <c:auto val="1"/>
        <c:lblAlgn val="ctr"/>
        <c:lblOffset val="100"/>
      </c:catAx>
      <c:valAx>
        <c:axId val="154177536"/>
        <c:scaling>
          <c:orientation val="minMax"/>
          <c:max val="20000"/>
          <c:min val="0"/>
        </c:scaling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#,##0_);[Red]\(#,##0\)" sourceLinked="0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54167552"/>
        <c:crosses val="autoZero"/>
        <c:crossBetween val="between"/>
      </c:valAx>
      <c:valAx>
        <c:axId val="154179072"/>
        <c:scaling>
          <c:orientation val="minMax"/>
          <c:max val="1"/>
          <c:min val="0"/>
        </c:scaling>
        <c:axPos val="r"/>
        <c:numFmt formatCode="0.0%" sourceLinked="1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54180608"/>
        <c:crosses val="max"/>
        <c:crossBetween val="between"/>
      </c:valAx>
      <c:catAx>
        <c:axId val="154180608"/>
        <c:scaling>
          <c:orientation val="minMax"/>
        </c:scaling>
        <c:delete val="1"/>
        <c:axPos val="b"/>
        <c:numFmt formatCode="General" sourceLinked="1"/>
        <c:tickLblPos val="none"/>
        <c:crossAx val="154179072"/>
        <c:crosses val="autoZero"/>
        <c:auto val="1"/>
        <c:lblAlgn val="ctr"/>
        <c:lblOffset val="100"/>
      </c:catAx>
      <c:spPr>
        <a:noFill/>
        <a:ln>
          <a:noFill/>
        </a:ln>
        <a:effectLst/>
      </c:spPr>
    </c:plotArea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ko-KR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/>
              <a:t>CAV</a:t>
            </a:r>
            <a:endParaRPr lang="ko-KR" altLang="en-US"/>
          </a:p>
        </c:rich>
      </c:tx>
      <c:spPr>
        <a:noFill/>
        <a:ln>
          <a:noFill/>
        </a:ln>
        <a:effectLst/>
      </c:spPr>
    </c:title>
    <c:plotArea>
      <c:layout/>
      <c:barChart>
        <c:barDir val="col"/>
        <c:grouping val="clustered"/>
        <c:ser>
          <c:idx val="0"/>
          <c:order val="0"/>
          <c:tx>
            <c:strRef>
              <c:f>graph!$B$2</c:f>
              <c:strCache>
                <c:ptCount val="1"/>
                <c:pt idx="0">
                  <c:v>od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strRef>
              <c:f>(graph!$B$1,graph!$F$1,graph!$J$1,graph!$N$1,graph!$R$1,graph!$V$1,graph!$Z$1)</c:f>
              <c:strCache>
                <c:ptCount val="7"/>
                <c:pt idx="0">
                  <c:v>4주령</c:v>
                </c:pt>
                <c:pt idx="1">
                  <c:v>8주령</c:v>
                </c:pt>
                <c:pt idx="2">
                  <c:v>12주령</c:v>
                </c:pt>
                <c:pt idx="3">
                  <c:v>16주령</c:v>
                </c:pt>
                <c:pt idx="4">
                  <c:v>20주령</c:v>
                </c:pt>
                <c:pt idx="5">
                  <c:v>54주령</c:v>
                </c:pt>
                <c:pt idx="6">
                  <c:v>64주령</c:v>
                </c:pt>
              </c:strCache>
            </c:strRef>
          </c:cat>
          <c:val>
            <c:numRef>
              <c:f>(graph!$B$9,graph!$F$9,graph!$J$9,graph!$N$9,graph!$R$9)</c:f>
              <c:numCache>
                <c:formatCode>General</c:formatCode>
                <c:ptCount val="5"/>
                <c:pt idx="0">
                  <c:v>#N/A</c:v>
                </c:pt>
                <c:pt idx="1">
                  <c:v>165.5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3B1-4EA5-AF44-9ADB3E570C3C}"/>
            </c:ext>
          </c:extLst>
        </c:ser>
        <c:axId val="154482560"/>
        <c:axId val="154484096"/>
      </c:barChart>
      <c:lineChart>
        <c:grouping val="standard"/>
        <c:ser>
          <c:idx val="1"/>
          <c:order val="1"/>
          <c:tx>
            <c:strRef>
              <c:f>graph!$E$2</c:f>
              <c:strCache>
                <c:ptCount val="1"/>
                <c:pt idx="0">
                  <c:v>positive%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t"/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(graph!$B$1,graph!$F$1,graph!$J$1,graph!$N$1,graph!$R$1)</c:f>
              <c:strCache>
                <c:ptCount val="5"/>
                <c:pt idx="0">
                  <c:v>4주령</c:v>
                </c:pt>
                <c:pt idx="1">
                  <c:v>8주령</c:v>
                </c:pt>
                <c:pt idx="2">
                  <c:v>12주령</c:v>
                </c:pt>
                <c:pt idx="3">
                  <c:v>16주령</c:v>
                </c:pt>
                <c:pt idx="4">
                  <c:v>20주령</c:v>
                </c:pt>
              </c:strCache>
            </c:strRef>
          </c:cat>
          <c:val>
            <c:numRef>
              <c:f>(graph!$E$9,graph!$I$9,graph!$M$9,graph!$Q$9,graph!$U$9)</c:f>
              <c:numCache>
                <c:formatCode>0.0%</c:formatCode>
                <c:ptCount val="5"/>
                <c:pt idx="0">
                  <c:v>#N/A</c:v>
                </c:pt>
                <c:pt idx="1">
                  <c:v>0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3B1-4EA5-AF44-9ADB3E570C3C}"/>
            </c:ext>
          </c:extLst>
        </c:ser>
        <c:marker val="1"/>
        <c:axId val="154503808"/>
        <c:axId val="154502272"/>
      </c:lineChart>
      <c:catAx>
        <c:axId val="154482560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54484096"/>
        <c:crosses val="autoZero"/>
        <c:auto val="1"/>
        <c:lblAlgn val="ctr"/>
        <c:lblOffset val="100"/>
      </c:catAx>
      <c:valAx>
        <c:axId val="154484096"/>
        <c:scaling>
          <c:orientation val="minMax"/>
          <c:max val="20000"/>
          <c:min val="0"/>
        </c:scaling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#,##0_);[Red]\(#,##0\)" sourceLinked="0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54482560"/>
        <c:crosses val="autoZero"/>
        <c:crossBetween val="between"/>
      </c:valAx>
      <c:valAx>
        <c:axId val="154502272"/>
        <c:scaling>
          <c:orientation val="minMax"/>
          <c:max val="1"/>
          <c:min val="0"/>
        </c:scaling>
        <c:axPos val="r"/>
        <c:numFmt formatCode="0.0%" sourceLinked="1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54503808"/>
        <c:crosses val="max"/>
        <c:crossBetween val="between"/>
      </c:valAx>
      <c:catAx>
        <c:axId val="154503808"/>
        <c:scaling>
          <c:orientation val="minMax"/>
        </c:scaling>
        <c:delete val="1"/>
        <c:axPos val="b"/>
        <c:numFmt formatCode="General" sourceLinked="1"/>
        <c:tickLblPos val="none"/>
        <c:crossAx val="154502272"/>
        <c:crosses val="autoZero"/>
        <c:auto val="1"/>
        <c:lblAlgn val="ctr"/>
        <c:lblOffset val="100"/>
      </c:catAx>
      <c:spPr>
        <a:noFill/>
        <a:ln>
          <a:noFill/>
        </a:ln>
        <a:effectLst/>
      </c:spPr>
    </c:plotArea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ko-KR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/>
              <a:t>AE</a:t>
            </a:r>
            <a:endParaRPr lang="ko-KR" altLang="en-US"/>
          </a:p>
        </c:rich>
      </c:tx>
      <c:spPr>
        <a:noFill/>
        <a:ln>
          <a:noFill/>
        </a:ln>
        <a:effectLst/>
      </c:spPr>
    </c:title>
    <c:plotArea>
      <c:layout/>
      <c:barChart>
        <c:barDir val="col"/>
        <c:grouping val="clustered"/>
        <c:ser>
          <c:idx val="0"/>
          <c:order val="0"/>
          <c:tx>
            <c:strRef>
              <c:f>graph!$B$2</c:f>
              <c:strCache>
                <c:ptCount val="1"/>
                <c:pt idx="0">
                  <c:v>od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strRef>
              <c:f>(graph!$B$1,graph!$F$1,graph!$J$1,graph!$N$1,graph!$R$1)</c:f>
              <c:strCache>
                <c:ptCount val="5"/>
                <c:pt idx="0">
                  <c:v>4주령</c:v>
                </c:pt>
                <c:pt idx="1">
                  <c:v>8주령</c:v>
                </c:pt>
                <c:pt idx="2">
                  <c:v>12주령</c:v>
                </c:pt>
                <c:pt idx="3">
                  <c:v>16주령</c:v>
                </c:pt>
                <c:pt idx="4">
                  <c:v>20주령</c:v>
                </c:pt>
              </c:strCache>
            </c:strRef>
          </c:cat>
          <c:val>
            <c:numRef>
              <c:f>(graph!$B$10,graph!$F$10,graph!$J$10,graph!$N$10,graph!$R$10)</c:f>
              <c:numCache>
                <c:formatCode>General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DBE-4A45-A5A9-E5871091BDB6}"/>
            </c:ext>
          </c:extLst>
        </c:ser>
        <c:axId val="154553728"/>
        <c:axId val="154567808"/>
      </c:barChart>
      <c:lineChart>
        <c:grouping val="standard"/>
        <c:ser>
          <c:idx val="1"/>
          <c:order val="1"/>
          <c:tx>
            <c:strRef>
              <c:f>graph!$E$2</c:f>
              <c:strCache>
                <c:ptCount val="1"/>
                <c:pt idx="0">
                  <c:v>positive%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t"/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(graph!$E$10,graph!$I$10,graph!$M$10,graph!$Q$10,graph!$U$10)</c:f>
              <c:numCache>
                <c:formatCode>0.0%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DDBE-4A45-A5A9-E5871091BDB6}"/>
            </c:ext>
          </c:extLst>
        </c:ser>
        <c:marker val="1"/>
        <c:axId val="154571136"/>
        <c:axId val="154569344"/>
      </c:lineChart>
      <c:catAx>
        <c:axId val="154553728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54567808"/>
        <c:crosses val="autoZero"/>
        <c:auto val="1"/>
        <c:lblAlgn val="ctr"/>
        <c:lblOffset val="100"/>
      </c:catAx>
      <c:valAx>
        <c:axId val="154567808"/>
        <c:scaling>
          <c:orientation val="minMax"/>
          <c:max val="20000"/>
          <c:min val="0"/>
        </c:scaling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#,##0_);[Red]\(#,##0\)" sourceLinked="0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54553728"/>
        <c:crosses val="autoZero"/>
        <c:crossBetween val="between"/>
      </c:valAx>
      <c:valAx>
        <c:axId val="154569344"/>
        <c:scaling>
          <c:orientation val="minMax"/>
          <c:max val="1"/>
          <c:min val="0"/>
        </c:scaling>
        <c:axPos val="r"/>
        <c:numFmt formatCode="0.0%" sourceLinked="1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54571136"/>
        <c:crosses val="max"/>
        <c:crossBetween val="between"/>
      </c:valAx>
      <c:catAx>
        <c:axId val="154571136"/>
        <c:scaling>
          <c:orientation val="minMax"/>
        </c:scaling>
        <c:delete val="1"/>
        <c:axPos val="b"/>
        <c:tickLblPos val="none"/>
        <c:crossAx val="154569344"/>
        <c:crosses val="autoZero"/>
        <c:auto val="1"/>
        <c:lblAlgn val="ctr"/>
        <c:lblOffset val="100"/>
      </c:catAx>
      <c:spPr>
        <a:noFill/>
        <a:ln>
          <a:noFill/>
        </a:ln>
        <a:effectLst/>
      </c:spPr>
    </c:plotArea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ko-KR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/>
              <a:t>REO</a:t>
            </a:r>
            <a:endParaRPr lang="ko-KR" altLang="en-US"/>
          </a:p>
        </c:rich>
      </c:tx>
      <c:spPr>
        <a:noFill/>
        <a:ln>
          <a:noFill/>
        </a:ln>
        <a:effectLst/>
      </c:spPr>
    </c:title>
    <c:plotArea>
      <c:layout/>
      <c:barChart>
        <c:barDir val="col"/>
        <c:grouping val="clustered"/>
        <c:ser>
          <c:idx val="0"/>
          <c:order val="0"/>
          <c:tx>
            <c:strRef>
              <c:f>graph!$B$2</c:f>
              <c:strCache>
                <c:ptCount val="1"/>
                <c:pt idx="0">
                  <c:v>od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strRef>
              <c:f>(graph!$B$1,graph!$F$1,graph!$J$1,graph!$N$1,graph!$R$1,graph!$V$1,graph!$Z$1)</c:f>
              <c:strCache>
                <c:ptCount val="7"/>
                <c:pt idx="0">
                  <c:v>4주령</c:v>
                </c:pt>
                <c:pt idx="1">
                  <c:v>8주령</c:v>
                </c:pt>
                <c:pt idx="2">
                  <c:v>12주령</c:v>
                </c:pt>
                <c:pt idx="3">
                  <c:v>16주령</c:v>
                </c:pt>
                <c:pt idx="4">
                  <c:v>20주령</c:v>
                </c:pt>
                <c:pt idx="5">
                  <c:v>54주령</c:v>
                </c:pt>
                <c:pt idx="6">
                  <c:v>64주령</c:v>
                </c:pt>
              </c:strCache>
            </c:strRef>
          </c:cat>
          <c:val>
            <c:numRef>
              <c:f>(graph!$B$11,graph!$F$11,graph!$J$11,graph!$N$11,graph!$R$11)</c:f>
              <c:numCache>
                <c:formatCode>General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700-4CCF-A739-7068A8A651EB}"/>
            </c:ext>
          </c:extLst>
        </c:ser>
        <c:axId val="154618496"/>
        <c:axId val="154628480"/>
      </c:barChart>
      <c:lineChart>
        <c:grouping val="standard"/>
        <c:ser>
          <c:idx val="1"/>
          <c:order val="1"/>
          <c:tx>
            <c:strRef>
              <c:f>graph!$E$2</c:f>
              <c:strCache>
                <c:ptCount val="1"/>
                <c:pt idx="0">
                  <c:v>positive%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t"/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(graph!$B$1,graph!$F$1,graph!$J$1,graph!$N$1,graph!$R$1)</c:f>
              <c:strCache>
                <c:ptCount val="5"/>
                <c:pt idx="0">
                  <c:v>4주령</c:v>
                </c:pt>
                <c:pt idx="1">
                  <c:v>8주령</c:v>
                </c:pt>
                <c:pt idx="2">
                  <c:v>12주령</c:v>
                </c:pt>
                <c:pt idx="3">
                  <c:v>16주령</c:v>
                </c:pt>
                <c:pt idx="4">
                  <c:v>20주령</c:v>
                </c:pt>
              </c:strCache>
            </c:strRef>
          </c:cat>
          <c:val>
            <c:numRef>
              <c:f>(graph!$E$11,graph!$I$11,graph!$M$11,graph!$Q$11,graph!$U$11)</c:f>
              <c:numCache>
                <c:formatCode>0.0%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700-4CCF-A739-7068A8A651EB}"/>
            </c:ext>
          </c:extLst>
        </c:ser>
        <c:marker val="1"/>
        <c:axId val="154631552"/>
        <c:axId val="154630016"/>
      </c:lineChart>
      <c:catAx>
        <c:axId val="154618496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54628480"/>
        <c:crosses val="autoZero"/>
        <c:auto val="1"/>
        <c:lblAlgn val="ctr"/>
        <c:lblOffset val="100"/>
      </c:catAx>
      <c:valAx>
        <c:axId val="154628480"/>
        <c:scaling>
          <c:orientation val="minMax"/>
          <c:max val="20000"/>
          <c:min val="0"/>
        </c:scaling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#,##0_);[Red]\(#,##0\)" sourceLinked="0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54618496"/>
        <c:crosses val="autoZero"/>
        <c:crossBetween val="between"/>
      </c:valAx>
      <c:valAx>
        <c:axId val="154630016"/>
        <c:scaling>
          <c:orientation val="minMax"/>
          <c:max val="1"/>
          <c:min val="0"/>
        </c:scaling>
        <c:axPos val="r"/>
        <c:numFmt formatCode="0.0%" sourceLinked="1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54631552"/>
        <c:crosses val="max"/>
        <c:crossBetween val="between"/>
      </c:valAx>
      <c:catAx>
        <c:axId val="154631552"/>
        <c:scaling>
          <c:orientation val="minMax"/>
        </c:scaling>
        <c:delete val="1"/>
        <c:axPos val="b"/>
        <c:numFmt formatCode="General" sourceLinked="1"/>
        <c:tickLblPos val="none"/>
        <c:crossAx val="154630016"/>
        <c:crosses val="autoZero"/>
        <c:auto val="1"/>
        <c:lblAlgn val="ctr"/>
        <c:lblOffset val="100"/>
      </c:catAx>
      <c:spPr>
        <a:noFill/>
        <a:ln>
          <a:noFill/>
        </a:ln>
        <a:effectLst/>
      </c:spPr>
    </c:plotArea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15</xdr:row>
      <xdr:rowOff>9525</xdr:rowOff>
    </xdr:from>
    <xdr:to>
      <xdr:col>8</xdr:col>
      <xdr:colOff>0</xdr:colOff>
      <xdr:row>28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15</xdr:row>
      <xdr:rowOff>0</xdr:rowOff>
    </xdr:from>
    <xdr:to>
      <xdr:col>15</xdr:col>
      <xdr:colOff>314325</xdr:colOff>
      <xdr:row>28</xdr:row>
      <xdr:rowOff>19050</xdr:rowOff>
    </xdr:to>
    <xdr:graphicFrame macro="">
      <xdr:nvGraphicFramePr>
        <xdr:cNvPr id="3" name="차트 2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16</xdr:col>
      <xdr:colOff>0</xdr:colOff>
      <xdr:row>15</xdr:row>
      <xdr:rowOff>0</xdr:rowOff>
    </xdr:from>
    <xdr:to>
      <xdr:col>23</xdr:col>
      <xdr:colOff>314325</xdr:colOff>
      <xdr:row>28</xdr:row>
      <xdr:rowOff>19050</xdr:rowOff>
    </xdr:to>
    <xdr:graphicFrame macro="">
      <xdr:nvGraphicFramePr>
        <xdr:cNvPr id="4" name="차트 3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24</xdr:col>
      <xdr:colOff>0</xdr:colOff>
      <xdr:row>15</xdr:row>
      <xdr:rowOff>0</xdr:rowOff>
    </xdr:from>
    <xdr:to>
      <xdr:col>30</xdr:col>
      <xdr:colOff>647700</xdr:colOff>
      <xdr:row>28</xdr:row>
      <xdr:rowOff>19050</xdr:rowOff>
    </xdr:to>
    <xdr:graphicFrame macro="">
      <xdr:nvGraphicFramePr>
        <xdr:cNvPr id="5" name="차트 4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30</xdr:row>
      <xdr:rowOff>0</xdr:rowOff>
    </xdr:from>
    <xdr:to>
      <xdr:col>7</xdr:col>
      <xdr:colOff>314325</xdr:colOff>
      <xdr:row>43</xdr:row>
      <xdr:rowOff>19050</xdr:rowOff>
    </xdr:to>
    <xdr:graphicFrame macro="">
      <xdr:nvGraphicFramePr>
        <xdr:cNvPr id="6" name="차트 5">
          <a:extLst>
            <a:ext uri="{FF2B5EF4-FFF2-40B4-BE49-F238E27FC236}">
              <a16:creationId xmlns="" xmlns:a16="http://schemas.microsoft.com/office/drawing/2014/main" id="{00000000-0008-0000-01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8</xdr:col>
      <xdr:colOff>0</xdr:colOff>
      <xdr:row>30</xdr:row>
      <xdr:rowOff>0</xdr:rowOff>
    </xdr:from>
    <xdr:to>
      <xdr:col>15</xdr:col>
      <xdr:colOff>314325</xdr:colOff>
      <xdr:row>43</xdr:row>
      <xdr:rowOff>19050</xdr:rowOff>
    </xdr:to>
    <xdr:graphicFrame macro="">
      <xdr:nvGraphicFramePr>
        <xdr:cNvPr id="7" name="차트 6">
          <a:extLst>
            <a:ext uri="{FF2B5EF4-FFF2-40B4-BE49-F238E27FC236}">
              <a16:creationId xmlns="" xmlns:a16="http://schemas.microsoft.com/office/drawing/2014/main" id="{00000000-0008-0000-01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16</xdr:col>
      <xdr:colOff>0</xdr:colOff>
      <xdr:row>30</xdr:row>
      <xdr:rowOff>0</xdr:rowOff>
    </xdr:from>
    <xdr:to>
      <xdr:col>23</xdr:col>
      <xdr:colOff>314325</xdr:colOff>
      <xdr:row>43</xdr:row>
      <xdr:rowOff>19050</xdr:rowOff>
    </xdr:to>
    <xdr:graphicFrame macro="">
      <xdr:nvGraphicFramePr>
        <xdr:cNvPr id="8" name="차트 7">
          <a:extLst>
            <a:ext uri="{FF2B5EF4-FFF2-40B4-BE49-F238E27FC236}">
              <a16:creationId xmlns="" xmlns:a16="http://schemas.microsoft.com/office/drawing/2014/main" id="{00000000-0008-0000-01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24</xdr:col>
      <xdr:colOff>0</xdr:colOff>
      <xdr:row>30</xdr:row>
      <xdr:rowOff>0</xdr:rowOff>
    </xdr:from>
    <xdr:to>
      <xdr:col>30</xdr:col>
      <xdr:colOff>647700</xdr:colOff>
      <xdr:row>43</xdr:row>
      <xdr:rowOff>19050</xdr:rowOff>
    </xdr:to>
    <xdr:graphicFrame macro="">
      <xdr:nvGraphicFramePr>
        <xdr:cNvPr id="9" name="차트 8">
          <a:extLst>
            <a:ext uri="{FF2B5EF4-FFF2-40B4-BE49-F238E27FC236}">
              <a16:creationId xmlns="" xmlns:a16="http://schemas.microsoft.com/office/drawing/2014/main" id="{00000000-0008-0000-01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45</xdr:row>
      <xdr:rowOff>0</xdr:rowOff>
    </xdr:from>
    <xdr:to>
      <xdr:col>7</xdr:col>
      <xdr:colOff>314325</xdr:colOff>
      <xdr:row>58</xdr:row>
      <xdr:rowOff>19050</xdr:rowOff>
    </xdr:to>
    <xdr:graphicFrame macro="">
      <xdr:nvGraphicFramePr>
        <xdr:cNvPr id="10" name="차트 9">
          <a:extLst>
            <a:ext uri="{FF2B5EF4-FFF2-40B4-BE49-F238E27FC236}">
              <a16:creationId xmlns="" xmlns:a16="http://schemas.microsoft.com/office/drawing/2014/main" id="{00000000-0008-0000-01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8</xdr:col>
      <xdr:colOff>0</xdr:colOff>
      <xdr:row>45</xdr:row>
      <xdr:rowOff>0</xdr:rowOff>
    </xdr:from>
    <xdr:to>
      <xdr:col>15</xdr:col>
      <xdr:colOff>314325</xdr:colOff>
      <xdr:row>58</xdr:row>
      <xdr:rowOff>19050</xdr:rowOff>
    </xdr:to>
    <xdr:graphicFrame macro="">
      <xdr:nvGraphicFramePr>
        <xdr:cNvPr id="11" name="차트 10">
          <a:extLst>
            <a:ext uri="{FF2B5EF4-FFF2-40B4-BE49-F238E27FC236}">
              <a16:creationId xmlns="" xmlns:a16="http://schemas.microsoft.com/office/drawing/2014/main" id="{00000000-0008-0000-01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16</xdr:col>
      <xdr:colOff>0</xdr:colOff>
      <xdr:row>45</xdr:row>
      <xdr:rowOff>0</xdr:rowOff>
    </xdr:from>
    <xdr:to>
      <xdr:col>23</xdr:col>
      <xdr:colOff>314325</xdr:colOff>
      <xdr:row>58</xdr:row>
      <xdr:rowOff>19050</xdr:rowOff>
    </xdr:to>
    <xdr:graphicFrame macro="">
      <xdr:nvGraphicFramePr>
        <xdr:cNvPr id="12" name="차트 11">
          <a:extLst>
            <a:ext uri="{FF2B5EF4-FFF2-40B4-BE49-F238E27FC236}">
              <a16:creationId xmlns="" xmlns:a16="http://schemas.microsoft.com/office/drawing/2014/main" id="{00000000-0008-0000-01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24</xdr:col>
      <xdr:colOff>0</xdr:colOff>
      <xdr:row>45</xdr:row>
      <xdr:rowOff>0</xdr:rowOff>
    </xdr:from>
    <xdr:to>
      <xdr:col>30</xdr:col>
      <xdr:colOff>647700</xdr:colOff>
      <xdr:row>58</xdr:row>
      <xdr:rowOff>19050</xdr:rowOff>
    </xdr:to>
    <xdr:graphicFrame macro="">
      <xdr:nvGraphicFramePr>
        <xdr:cNvPr id="13" name="차트 12">
          <a:extLst>
            <a:ext uri="{FF2B5EF4-FFF2-40B4-BE49-F238E27FC236}">
              <a16:creationId xmlns="" xmlns:a16="http://schemas.microsoft.com/office/drawing/2014/main" id="{00000000-0008-0000-01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48"/>
  <sheetViews>
    <sheetView topLeftCell="A7" workbookViewId="0">
      <selection activeCell="B26" sqref="B26"/>
    </sheetView>
  </sheetViews>
  <sheetFormatPr defaultRowHeight="16.5"/>
  <cols>
    <col min="1" max="1" width="1.375" style="1" customWidth="1"/>
    <col min="2" max="2" width="13.25" style="1" customWidth="1"/>
    <col min="3" max="3" width="9" style="1" customWidth="1"/>
    <col min="4" max="4" width="9.75" style="1" bestFit="1" customWidth="1"/>
    <col min="5" max="5" width="9.375" style="1" customWidth="1"/>
    <col min="6" max="6" width="7.75" style="1" customWidth="1"/>
    <col min="7" max="7" width="5.875" style="1" customWidth="1"/>
    <col min="8" max="25" width="3.25" style="1" customWidth="1"/>
  </cols>
  <sheetData>
    <row r="1" spans="1:25" ht="20.25">
      <c r="B1" s="2"/>
      <c r="C1" s="3"/>
      <c r="D1" s="4"/>
      <c r="E1" s="5"/>
      <c r="F1" s="4"/>
      <c r="G1" s="83"/>
      <c r="H1" s="83"/>
      <c r="I1" s="83"/>
      <c r="J1" s="4"/>
      <c r="K1" s="4"/>
      <c r="L1" s="4"/>
      <c r="M1" s="4"/>
      <c r="N1" s="4"/>
      <c r="O1" s="6"/>
      <c r="P1" s="4"/>
      <c r="Q1" s="6"/>
      <c r="R1" s="4"/>
      <c r="S1" s="4"/>
      <c r="T1" s="7"/>
      <c r="U1" s="4"/>
      <c r="V1" s="4"/>
      <c r="W1" s="4"/>
      <c r="X1" s="4"/>
      <c r="Y1" s="4"/>
    </row>
    <row r="2" spans="1:25" ht="20.25">
      <c r="B2" s="84" t="s">
        <v>0</v>
      </c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</row>
    <row r="3" spans="1:25">
      <c r="B3" s="85" t="s">
        <v>1</v>
      </c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</row>
    <row r="4" spans="1:25" ht="17.25" thickBot="1">
      <c r="A4" s="8"/>
      <c r="B4" s="9" t="s">
        <v>2</v>
      </c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1"/>
      <c r="R4" s="11"/>
      <c r="S4" s="11"/>
      <c r="T4" s="11"/>
      <c r="U4" s="11"/>
      <c r="V4" s="11"/>
      <c r="W4" s="11"/>
      <c r="X4" s="11"/>
      <c r="Y4" s="11"/>
    </row>
    <row r="5" spans="1:25" ht="17.25" thickTop="1">
      <c r="A5" s="8"/>
      <c r="B5" s="86" t="s">
        <v>3</v>
      </c>
      <c r="C5" s="12" t="s">
        <v>4</v>
      </c>
      <c r="D5" s="13"/>
      <c r="E5" s="14" t="s">
        <v>5</v>
      </c>
      <c r="F5" s="15"/>
      <c r="G5" s="89" t="s">
        <v>6</v>
      </c>
      <c r="H5" s="89"/>
      <c r="I5" s="16"/>
      <c r="J5" s="90">
        <v>43844</v>
      </c>
      <c r="K5" s="90"/>
      <c r="L5" s="90"/>
      <c r="M5" s="90"/>
      <c r="N5" s="90"/>
      <c r="O5" s="16"/>
      <c r="P5" s="17" t="s">
        <v>7</v>
      </c>
      <c r="Q5" s="18"/>
      <c r="R5" s="19"/>
      <c r="S5" s="14"/>
      <c r="T5" s="14"/>
      <c r="U5" s="91">
        <v>43847</v>
      </c>
      <c r="V5" s="92"/>
      <c r="W5" s="92"/>
      <c r="X5" s="92"/>
      <c r="Y5" s="20"/>
    </row>
    <row r="6" spans="1:25">
      <c r="A6" s="8"/>
      <c r="B6" s="87"/>
      <c r="C6" s="21" t="s">
        <v>8</v>
      </c>
      <c r="D6" s="22"/>
      <c r="E6" s="23" t="s">
        <v>9</v>
      </c>
      <c r="F6" s="24"/>
      <c r="G6" s="93" t="s">
        <v>10</v>
      </c>
      <c r="H6" s="93"/>
      <c r="I6" s="25"/>
      <c r="J6" s="94">
        <v>43815</v>
      </c>
      <c r="K6" s="94"/>
      <c r="L6" s="94"/>
      <c r="M6" s="94"/>
      <c r="N6" s="94"/>
      <c r="O6" s="25"/>
      <c r="P6" s="26" t="s">
        <v>11</v>
      </c>
      <c r="Q6" s="27"/>
      <c r="R6" s="27"/>
      <c r="S6" s="25"/>
      <c r="T6" s="27"/>
      <c r="U6" s="95"/>
      <c r="V6" s="95"/>
      <c r="W6" s="95"/>
      <c r="X6" s="95"/>
      <c r="Y6" s="28" t="s">
        <v>12</v>
      </c>
    </row>
    <row r="7" spans="1:25">
      <c r="A7" s="8"/>
      <c r="B7" s="87"/>
      <c r="C7" s="21" t="s">
        <v>13</v>
      </c>
      <c r="D7" s="22"/>
      <c r="E7" s="29"/>
      <c r="F7" s="30"/>
      <c r="G7" s="93" t="s">
        <v>14</v>
      </c>
      <c r="H7" s="93"/>
      <c r="I7" s="25"/>
      <c r="J7" s="98"/>
      <c r="K7" s="98"/>
      <c r="L7" s="98"/>
      <c r="M7" s="98"/>
      <c r="N7" s="98"/>
      <c r="O7" s="25"/>
      <c r="P7" s="26" t="s">
        <v>15</v>
      </c>
      <c r="Q7" s="29"/>
      <c r="R7" s="29"/>
      <c r="S7" s="29"/>
      <c r="T7" s="29"/>
      <c r="U7" s="95"/>
      <c r="V7" s="95"/>
      <c r="W7" s="95"/>
      <c r="X7" s="95"/>
      <c r="Y7" s="31"/>
    </row>
    <row r="8" spans="1:25" ht="17.25" thickBot="1">
      <c r="A8" s="32"/>
      <c r="B8" s="88"/>
      <c r="C8" s="33" t="s">
        <v>16</v>
      </c>
      <c r="D8" s="34"/>
      <c r="E8" s="35"/>
      <c r="F8" s="36"/>
      <c r="G8" s="99"/>
      <c r="H8" s="99"/>
      <c r="I8" s="37"/>
      <c r="J8" s="100"/>
      <c r="K8" s="100"/>
      <c r="L8" s="100"/>
      <c r="M8" s="100"/>
      <c r="N8" s="100"/>
      <c r="O8" s="37"/>
      <c r="P8" s="38"/>
      <c r="Q8" s="35"/>
      <c r="R8" s="35"/>
      <c r="S8" s="35"/>
      <c r="T8" s="35"/>
      <c r="U8" s="101"/>
      <c r="V8" s="101"/>
      <c r="W8" s="101"/>
      <c r="X8" s="101"/>
      <c r="Y8" s="39"/>
    </row>
    <row r="9" spans="1:25" ht="18" thickTop="1" thickBot="1">
      <c r="B9" s="40" t="s">
        <v>17</v>
      </c>
      <c r="C9" s="41"/>
      <c r="D9" s="42"/>
      <c r="E9" s="41"/>
      <c r="F9" s="41"/>
      <c r="G9" s="43"/>
      <c r="H9" s="43"/>
      <c r="I9" s="43"/>
      <c r="J9" s="43"/>
      <c r="K9" s="43"/>
      <c r="L9" s="44"/>
      <c r="M9" s="43"/>
      <c r="N9" s="43"/>
      <c r="O9" s="43"/>
      <c r="P9" s="11"/>
      <c r="Q9" s="11"/>
      <c r="R9" s="11"/>
      <c r="S9" s="11"/>
      <c r="T9" s="11"/>
      <c r="U9" s="11"/>
      <c r="V9" s="11"/>
      <c r="W9" s="11"/>
      <c r="X9" s="11"/>
      <c r="Y9" s="11"/>
    </row>
    <row r="10" spans="1:25" ht="18" thickTop="1" thickBot="1">
      <c r="B10" s="45" t="str">
        <f>E6</f>
        <v>상항농장</v>
      </c>
      <c r="C10" s="46" t="s">
        <v>18</v>
      </c>
      <c r="D10" s="47">
        <f>ROUNDDOWN((J5-J6+1)/7,0)</f>
        <v>4</v>
      </c>
      <c r="E10" s="48" t="s">
        <v>19</v>
      </c>
      <c r="F10" s="49">
        <f>(J5-J6+1)-(D10*7)</f>
        <v>2</v>
      </c>
      <c r="G10" s="50"/>
      <c r="H10" s="50"/>
      <c r="I10" s="50"/>
      <c r="J10" s="50"/>
      <c r="K10" s="50"/>
      <c r="L10" s="50"/>
      <c r="M10" s="50"/>
      <c r="N10" s="50"/>
      <c r="O10" s="50"/>
      <c r="P10" s="51"/>
      <c r="Q10" s="51"/>
      <c r="R10" s="51"/>
      <c r="S10" s="51"/>
      <c r="T10" s="51"/>
      <c r="U10" s="51"/>
      <c r="V10" s="51"/>
      <c r="W10" s="51"/>
      <c r="X10" s="51"/>
      <c r="Y10" s="52"/>
    </row>
    <row r="11" spans="1:25" ht="17.25" thickTop="1">
      <c r="B11" s="53" t="s">
        <v>20</v>
      </c>
      <c r="C11" s="53" t="s">
        <v>21</v>
      </c>
      <c r="D11" s="53" t="s">
        <v>22</v>
      </c>
      <c r="E11" s="53" t="s">
        <v>23</v>
      </c>
      <c r="F11" s="53" t="s">
        <v>24</v>
      </c>
      <c r="G11" s="53" t="s">
        <v>25</v>
      </c>
      <c r="H11" s="53">
        <v>0</v>
      </c>
      <c r="I11" s="53">
        <v>1</v>
      </c>
      <c r="J11" s="53">
        <v>2</v>
      </c>
      <c r="K11" s="53">
        <v>3</v>
      </c>
      <c r="L11" s="53">
        <v>4</v>
      </c>
      <c r="M11" s="53">
        <v>5</v>
      </c>
      <c r="N11" s="53">
        <v>6</v>
      </c>
      <c r="O11" s="53">
        <v>7</v>
      </c>
      <c r="P11" s="53">
        <v>8</v>
      </c>
      <c r="Q11" s="53">
        <v>9</v>
      </c>
      <c r="R11" s="53">
        <v>10</v>
      </c>
      <c r="S11" s="53">
        <v>11</v>
      </c>
      <c r="T11" s="53">
        <v>12</v>
      </c>
      <c r="U11" s="53">
        <v>13</v>
      </c>
      <c r="V11" s="53">
        <v>14</v>
      </c>
      <c r="W11" s="53">
        <v>15</v>
      </c>
      <c r="X11" s="53">
        <v>16</v>
      </c>
      <c r="Y11" s="53">
        <v>17</v>
      </c>
    </row>
    <row r="12" spans="1:25" ht="17.25" customHeight="1">
      <c r="B12" s="54" t="s">
        <v>26</v>
      </c>
      <c r="C12" s="54" t="s">
        <v>27</v>
      </c>
      <c r="D12" s="55">
        <v>43844</v>
      </c>
      <c r="E12" s="54">
        <v>160</v>
      </c>
      <c r="F12" s="54">
        <v>50</v>
      </c>
      <c r="G12" s="54">
        <v>10</v>
      </c>
      <c r="H12" s="54">
        <v>10</v>
      </c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54"/>
      <c r="Y12" s="54"/>
    </row>
    <row r="13" spans="1:25">
      <c r="B13" s="54" t="s">
        <v>28</v>
      </c>
      <c r="C13" s="54" t="s">
        <v>27</v>
      </c>
      <c r="D13" s="55">
        <v>43844</v>
      </c>
      <c r="E13" s="54">
        <v>66</v>
      </c>
      <c r="F13" s="54">
        <v>62</v>
      </c>
      <c r="G13" s="54">
        <v>10</v>
      </c>
      <c r="H13" s="54">
        <v>10</v>
      </c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</row>
    <row r="14" spans="1:25">
      <c r="B14" s="54" t="s">
        <v>29</v>
      </c>
      <c r="C14" s="54" t="s">
        <v>30</v>
      </c>
      <c r="D14" s="55">
        <v>43844</v>
      </c>
      <c r="E14" s="54">
        <v>8</v>
      </c>
      <c r="F14" s="54">
        <v>112</v>
      </c>
      <c r="G14" s="54">
        <v>10</v>
      </c>
      <c r="H14" s="54">
        <v>10</v>
      </c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6"/>
    </row>
    <row r="15" spans="1:25">
      <c r="B15" s="54" t="s">
        <v>31</v>
      </c>
      <c r="C15" s="54" t="s">
        <v>30</v>
      </c>
      <c r="D15" s="55">
        <v>43844</v>
      </c>
      <c r="E15" s="54">
        <v>8</v>
      </c>
      <c r="F15" s="54">
        <v>38</v>
      </c>
      <c r="G15" s="54">
        <v>10</v>
      </c>
      <c r="H15" s="54">
        <v>10</v>
      </c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6"/>
    </row>
    <row r="16" spans="1:25">
      <c r="B16" s="54" t="s">
        <v>29</v>
      </c>
      <c r="C16" s="54" t="s">
        <v>32</v>
      </c>
      <c r="D16" s="55">
        <v>43844</v>
      </c>
      <c r="E16" s="54">
        <v>1241</v>
      </c>
      <c r="F16" s="54">
        <v>81</v>
      </c>
      <c r="G16" s="54">
        <v>10</v>
      </c>
      <c r="H16" s="54">
        <v>3</v>
      </c>
      <c r="I16" s="54">
        <v>6</v>
      </c>
      <c r="J16" s="54"/>
      <c r="K16" s="54">
        <v>1</v>
      </c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6"/>
    </row>
    <row r="17" spans="2:25">
      <c r="B17" s="54" t="s">
        <v>31</v>
      </c>
      <c r="C17" s="54" t="s">
        <v>32</v>
      </c>
      <c r="D17" s="55">
        <v>43844</v>
      </c>
      <c r="E17" s="54">
        <v>741</v>
      </c>
      <c r="F17" s="54">
        <v>125</v>
      </c>
      <c r="G17" s="54">
        <v>10</v>
      </c>
      <c r="H17" s="54">
        <v>9</v>
      </c>
      <c r="I17" s="54"/>
      <c r="J17" s="54"/>
      <c r="K17" s="54">
        <v>1</v>
      </c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6"/>
    </row>
    <row r="18" spans="2:25">
      <c r="B18" s="54" t="s">
        <v>29</v>
      </c>
      <c r="C18" s="54" t="s">
        <v>33</v>
      </c>
      <c r="D18" s="55">
        <v>43844</v>
      </c>
      <c r="E18" s="57">
        <v>3.3</v>
      </c>
      <c r="F18" s="58">
        <v>72.909423970176107</v>
      </c>
      <c r="G18" s="54">
        <v>10</v>
      </c>
      <c r="H18" s="54">
        <v>3</v>
      </c>
      <c r="I18" s="54" t="s">
        <v>34</v>
      </c>
      <c r="J18" s="54" t="s">
        <v>34</v>
      </c>
      <c r="K18" s="54">
        <v>1</v>
      </c>
      <c r="L18" s="54">
        <v>1</v>
      </c>
      <c r="M18" s="54">
        <v>4</v>
      </c>
      <c r="N18" s="54">
        <v>1</v>
      </c>
      <c r="O18" s="54" t="s">
        <v>34</v>
      </c>
      <c r="P18" s="54" t="s">
        <v>34</v>
      </c>
      <c r="Q18" s="54" t="s">
        <v>34</v>
      </c>
      <c r="R18" s="54"/>
      <c r="S18" s="54"/>
      <c r="T18" s="54"/>
      <c r="U18" s="54"/>
      <c r="V18" s="54"/>
      <c r="W18" s="54"/>
      <c r="X18" s="54"/>
      <c r="Y18" s="56"/>
    </row>
    <row r="19" spans="2:25">
      <c r="B19" s="54" t="s">
        <v>31</v>
      </c>
      <c r="C19" s="54" t="s">
        <v>33</v>
      </c>
      <c r="D19" s="55">
        <v>43844</v>
      </c>
      <c r="E19" s="57">
        <v>1.5</v>
      </c>
      <c r="F19" s="58">
        <v>154.75986974649024</v>
      </c>
      <c r="G19" s="54">
        <v>10</v>
      </c>
      <c r="H19" s="54">
        <v>6</v>
      </c>
      <c r="I19" s="54">
        <v>1</v>
      </c>
      <c r="J19" s="54" t="s">
        <v>34</v>
      </c>
      <c r="K19" s="54">
        <v>1</v>
      </c>
      <c r="L19" s="54" t="s">
        <v>34</v>
      </c>
      <c r="M19" s="54">
        <v>1</v>
      </c>
      <c r="N19" s="54">
        <v>1</v>
      </c>
      <c r="O19" s="54" t="s">
        <v>34</v>
      </c>
      <c r="P19" s="54" t="s">
        <v>34</v>
      </c>
      <c r="Q19" s="54" t="s">
        <v>34</v>
      </c>
      <c r="R19" s="54"/>
      <c r="S19" s="54"/>
      <c r="T19" s="54"/>
      <c r="U19" s="54"/>
      <c r="V19" s="54"/>
      <c r="W19" s="54"/>
      <c r="X19" s="54"/>
      <c r="Y19" s="56"/>
    </row>
    <row r="20" spans="2:25">
      <c r="B20" s="54" t="s">
        <v>29</v>
      </c>
      <c r="C20" s="54" t="s">
        <v>35</v>
      </c>
      <c r="D20" s="55">
        <v>43844</v>
      </c>
      <c r="E20" s="57">
        <v>0</v>
      </c>
      <c r="F20" s="59">
        <v>0</v>
      </c>
      <c r="G20" s="54">
        <v>10</v>
      </c>
      <c r="H20" s="54">
        <v>10</v>
      </c>
      <c r="I20" s="54" t="s">
        <v>34</v>
      </c>
      <c r="J20" s="54" t="s">
        <v>34</v>
      </c>
      <c r="K20" s="54" t="s">
        <v>34</v>
      </c>
      <c r="L20" s="54" t="s">
        <v>34</v>
      </c>
      <c r="M20" s="54" t="s">
        <v>34</v>
      </c>
      <c r="N20" s="54" t="s">
        <v>34</v>
      </c>
      <c r="O20" s="54" t="s">
        <v>34</v>
      </c>
      <c r="P20" s="54" t="s">
        <v>34</v>
      </c>
      <c r="Q20" s="54" t="s">
        <v>34</v>
      </c>
      <c r="R20" s="54"/>
      <c r="S20" s="54"/>
      <c r="T20" s="54"/>
      <c r="U20" s="54"/>
      <c r="V20" s="54"/>
      <c r="W20" s="54"/>
      <c r="X20" s="54"/>
      <c r="Y20" s="56"/>
    </row>
    <row r="21" spans="2:25">
      <c r="B21" s="54" t="s">
        <v>31</v>
      </c>
      <c r="C21" s="54" t="s">
        <v>35</v>
      </c>
      <c r="D21" s="55">
        <v>43844</v>
      </c>
      <c r="E21" s="57">
        <v>0.1</v>
      </c>
      <c r="F21" s="60">
        <v>316.2277660168379</v>
      </c>
      <c r="G21" s="54">
        <v>10</v>
      </c>
      <c r="H21" s="54">
        <v>9</v>
      </c>
      <c r="I21" s="54">
        <v>1</v>
      </c>
      <c r="J21" s="54" t="s">
        <v>34</v>
      </c>
      <c r="K21" s="54" t="s">
        <v>34</v>
      </c>
      <c r="L21" s="54" t="s">
        <v>34</v>
      </c>
      <c r="M21" s="54" t="s">
        <v>34</v>
      </c>
      <c r="N21" s="54" t="s">
        <v>34</v>
      </c>
      <c r="O21" s="54" t="s">
        <v>34</v>
      </c>
      <c r="P21" s="54" t="s">
        <v>34</v>
      </c>
      <c r="Q21" s="54" t="s">
        <v>34</v>
      </c>
      <c r="R21" s="54"/>
      <c r="S21" s="54"/>
      <c r="T21" s="54"/>
      <c r="U21" s="54"/>
      <c r="V21" s="54"/>
      <c r="W21" s="54"/>
      <c r="X21" s="54"/>
      <c r="Y21" s="56"/>
    </row>
    <row r="23" spans="2:25">
      <c r="B23" s="61" t="s">
        <v>36</v>
      </c>
    </row>
    <row r="24" spans="2:25">
      <c r="B24" s="62" t="s">
        <v>56</v>
      </c>
      <c r="C24" s="63"/>
      <c r="D24" s="63"/>
      <c r="E24" s="63"/>
      <c r="F24" s="63"/>
      <c r="G24" s="63"/>
      <c r="H24" s="63"/>
      <c r="I24" s="63"/>
      <c r="J24" s="63"/>
      <c r="K24" s="63"/>
      <c r="L24" s="63"/>
      <c r="M24" s="63"/>
      <c r="N24" s="63"/>
      <c r="O24" s="63"/>
      <c r="P24" s="63"/>
      <c r="Q24" s="63"/>
      <c r="R24" s="63"/>
      <c r="S24" s="63"/>
      <c r="T24" s="63"/>
      <c r="U24" s="63"/>
      <c r="V24" s="63"/>
      <c r="W24" s="63"/>
      <c r="X24" s="63"/>
      <c r="Y24" s="64"/>
    </row>
    <row r="25" spans="2:25">
      <c r="B25" s="65" t="s">
        <v>57</v>
      </c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66"/>
    </row>
    <row r="26" spans="2:25">
      <c r="B26" s="65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66"/>
    </row>
    <row r="27" spans="2:25">
      <c r="B27" s="67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66"/>
    </row>
    <row r="28" spans="2:25">
      <c r="B28" s="68"/>
      <c r="C28" s="69"/>
      <c r="D28" s="69"/>
      <c r="E28" s="69"/>
      <c r="F28" s="69"/>
      <c r="G28" s="69"/>
      <c r="H28" s="69"/>
      <c r="I28" s="69"/>
      <c r="J28" s="69"/>
      <c r="K28" s="69"/>
      <c r="L28" s="69"/>
      <c r="M28" s="69"/>
      <c r="N28" s="69"/>
      <c r="O28" s="69"/>
      <c r="P28" s="69"/>
      <c r="Q28" s="69"/>
      <c r="R28" s="69"/>
      <c r="S28" s="69"/>
      <c r="T28" s="69"/>
      <c r="U28" s="69"/>
      <c r="V28" s="69"/>
      <c r="W28" s="69"/>
      <c r="X28" s="69"/>
      <c r="Y28" s="70"/>
    </row>
    <row r="31" spans="2:25">
      <c r="B31" s="96" t="s">
        <v>37</v>
      </c>
      <c r="C31" s="96"/>
      <c r="D31" s="96"/>
      <c r="E31" s="96"/>
      <c r="F31" s="96"/>
      <c r="G31" s="96"/>
      <c r="H31" s="96"/>
      <c r="I31" s="96"/>
      <c r="J31" s="96"/>
      <c r="K31" s="96"/>
      <c r="L31" s="96"/>
      <c r="M31" s="96"/>
      <c r="N31" s="96"/>
      <c r="O31" s="96"/>
      <c r="P31" s="96"/>
      <c r="Q31" s="96"/>
      <c r="R31" s="96"/>
      <c r="S31" s="96"/>
      <c r="T31" s="96"/>
      <c r="U31" s="96"/>
      <c r="V31" s="96"/>
      <c r="W31" s="96"/>
      <c r="X31" s="96"/>
      <c r="Y31" s="96"/>
    </row>
    <row r="32" spans="2:25" ht="17.25">
      <c r="B32" s="97" t="s">
        <v>38</v>
      </c>
      <c r="C32" s="97"/>
      <c r="D32" s="97"/>
      <c r="E32" s="97"/>
      <c r="F32" s="97"/>
      <c r="G32" s="97"/>
      <c r="H32" s="97"/>
      <c r="I32" s="97"/>
      <c r="J32" s="97"/>
      <c r="K32" s="97"/>
      <c r="L32" s="97"/>
      <c r="M32" s="97"/>
      <c r="N32" s="97"/>
      <c r="O32" s="97"/>
      <c r="P32" s="97"/>
      <c r="Q32" s="97"/>
      <c r="R32" s="97"/>
      <c r="S32" s="97"/>
      <c r="T32" s="97"/>
      <c r="U32" s="97"/>
      <c r="V32" s="97"/>
      <c r="W32" s="97"/>
      <c r="X32" s="97"/>
      <c r="Y32" s="97"/>
    </row>
    <row r="35" spans="2:25"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</row>
    <row r="36" spans="2:25"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</row>
    <row r="37" spans="2:25"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</row>
    <row r="38" spans="2:25"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</row>
    <row r="39" spans="2:25"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</row>
    <row r="40" spans="2:25"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</row>
    <row r="41" spans="2:25"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</row>
    <row r="42" spans="2:25"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</row>
    <row r="43" spans="2:25"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</row>
    <row r="44" spans="2:25"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</row>
    <row r="45" spans="2:25"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</row>
    <row r="46" spans="2:25"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</row>
    <row r="47" spans="2:25"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</row>
    <row r="48" spans="2:25"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</row>
  </sheetData>
  <mergeCells count="18">
    <mergeCell ref="B31:Y31"/>
    <mergeCell ref="B32:Y32"/>
    <mergeCell ref="G7:H7"/>
    <mergeCell ref="J7:N7"/>
    <mergeCell ref="U7:X7"/>
    <mergeCell ref="G8:H8"/>
    <mergeCell ref="J8:N8"/>
    <mergeCell ref="U8:X8"/>
    <mergeCell ref="G1:I1"/>
    <mergeCell ref="B2:Y2"/>
    <mergeCell ref="B3:Y3"/>
    <mergeCell ref="B5:B8"/>
    <mergeCell ref="G5:H5"/>
    <mergeCell ref="J5:N5"/>
    <mergeCell ref="U5:X5"/>
    <mergeCell ref="G6:H6"/>
    <mergeCell ref="J6:N6"/>
    <mergeCell ref="U6:X6"/>
  </mergeCells>
  <phoneticPr fontId="3" type="noConversion"/>
  <conditionalFormatting sqref="B11:Y11">
    <cfRule type="colorScale" priority="15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B12:Y17 B20:Y21">
    <cfRule type="colorScale" priority="14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5:Y15">
    <cfRule type="colorScale" priority="13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12:D17 D20:D21">
    <cfRule type="colorScale" priority="12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12:D14 D16:D17 D20:D21">
    <cfRule type="colorScale" priority="11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2:Y14 B16:Y17 B20:Y21">
    <cfRule type="colorScale" priority="10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G12:G21">
    <cfRule type="colorScale" priority="9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12:D21">
    <cfRule type="colorScale" priority="8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2:Y21">
    <cfRule type="colorScale" priority="7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C12:C15">
    <cfRule type="colorScale" priority="6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C16:C17">
    <cfRule type="colorScale" priority="5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C20:C21">
    <cfRule type="colorScale" priority="4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C21">
    <cfRule type="colorScale" priority="3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C18:C19">
    <cfRule type="colorScale" priority="2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2:X21">
    <cfRule type="colorScale" priority="1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pageMargins left="0.15748031496062992" right="0.15748031496062992" top="0.74803149606299213" bottom="0.74803149606299213" header="0.31496062992125984" footer="0.31496062992125984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Y44"/>
  <sheetViews>
    <sheetView topLeftCell="A4" workbookViewId="0">
      <selection activeCell="B31" sqref="B31"/>
    </sheetView>
  </sheetViews>
  <sheetFormatPr defaultRowHeight="16.5"/>
  <cols>
    <col min="1" max="1" width="1.375" style="1" customWidth="1"/>
    <col min="2" max="2" width="13.25" style="1" customWidth="1"/>
    <col min="3" max="3" width="9" style="1" customWidth="1"/>
    <col min="4" max="4" width="9.75" style="1" bestFit="1" customWidth="1"/>
    <col min="5" max="5" width="9.375" style="1" customWidth="1"/>
    <col min="6" max="6" width="7.75" style="1" customWidth="1"/>
    <col min="7" max="7" width="5.875" style="1" customWidth="1"/>
    <col min="8" max="25" width="3.25" style="1" customWidth="1"/>
  </cols>
  <sheetData>
    <row r="1" spans="1:25" ht="20.25">
      <c r="B1" s="2"/>
      <c r="C1" s="3"/>
      <c r="D1" s="4"/>
      <c r="E1" s="5"/>
      <c r="F1" s="4"/>
      <c r="G1" s="83"/>
      <c r="H1" s="83"/>
      <c r="I1" s="83"/>
      <c r="J1" s="4"/>
      <c r="K1" s="4"/>
      <c r="L1" s="4"/>
      <c r="M1" s="4"/>
      <c r="N1" s="4"/>
      <c r="O1" s="6"/>
      <c r="P1" s="4"/>
      <c r="Q1" s="6"/>
      <c r="R1" s="4"/>
      <c r="S1" s="4"/>
      <c r="T1" s="80"/>
      <c r="U1" s="4"/>
      <c r="V1" s="4"/>
      <c r="W1" s="4"/>
      <c r="X1" s="4"/>
      <c r="Y1" s="4"/>
    </row>
    <row r="2" spans="1:25" ht="20.25">
      <c r="B2" s="84" t="s">
        <v>0</v>
      </c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</row>
    <row r="3" spans="1:25">
      <c r="B3" s="85" t="s">
        <v>1</v>
      </c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</row>
    <row r="4" spans="1:25" ht="17.25" thickBot="1">
      <c r="A4" s="8"/>
      <c r="B4" s="9" t="s">
        <v>2</v>
      </c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1"/>
      <c r="R4" s="11"/>
      <c r="S4" s="11"/>
      <c r="T4" s="11"/>
      <c r="U4" s="11"/>
      <c r="V4" s="11"/>
      <c r="W4" s="11"/>
      <c r="X4" s="11"/>
      <c r="Y4" s="11"/>
    </row>
    <row r="5" spans="1:25" ht="17.25" thickTop="1">
      <c r="A5" s="8"/>
      <c r="B5" s="86" t="s">
        <v>3</v>
      </c>
      <c r="C5" s="12" t="s">
        <v>4</v>
      </c>
      <c r="D5" s="13"/>
      <c r="E5" s="14" t="s">
        <v>58</v>
      </c>
      <c r="F5" s="15"/>
      <c r="G5" s="89" t="s">
        <v>6</v>
      </c>
      <c r="H5" s="89"/>
      <c r="I5" s="16"/>
      <c r="J5" s="90">
        <v>43872</v>
      </c>
      <c r="K5" s="90"/>
      <c r="L5" s="90"/>
      <c r="M5" s="90"/>
      <c r="N5" s="90"/>
      <c r="O5" s="16"/>
      <c r="P5" s="17" t="s">
        <v>7</v>
      </c>
      <c r="Q5" s="18"/>
      <c r="R5" s="19"/>
      <c r="S5" s="14"/>
      <c r="T5" s="14"/>
      <c r="U5" s="91">
        <v>43880</v>
      </c>
      <c r="V5" s="92"/>
      <c r="W5" s="92"/>
      <c r="X5" s="92"/>
      <c r="Y5" s="20"/>
    </row>
    <row r="6" spans="1:25">
      <c r="A6" s="8"/>
      <c r="B6" s="87"/>
      <c r="C6" s="21" t="s">
        <v>8</v>
      </c>
      <c r="D6" s="22"/>
      <c r="E6" s="23" t="s">
        <v>9</v>
      </c>
      <c r="F6" s="24"/>
      <c r="G6" s="93" t="s">
        <v>10</v>
      </c>
      <c r="H6" s="93"/>
      <c r="I6" s="25"/>
      <c r="J6" s="94">
        <v>43815</v>
      </c>
      <c r="K6" s="94"/>
      <c r="L6" s="94"/>
      <c r="M6" s="94"/>
      <c r="N6" s="94"/>
      <c r="O6" s="25"/>
      <c r="P6" s="26" t="s">
        <v>11</v>
      </c>
      <c r="Q6" s="27"/>
      <c r="R6" s="27"/>
      <c r="S6" s="25"/>
      <c r="T6" s="27"/>
      <c r="U6" s="95"/>
      <c r="V6" s="95"/>
      <c r="W6" s="95"/>
      <c r="X6" s="95"/>
      <c r="Y6" s="28" t="s">
        <v>12</v>
      </c>
    </row>
    <row r="7" spans="1:25">
      <c r="A7" s="8"/>
      <c r="B7" s="87"/>
      <c r="C7" s="21" t="s">
        <v>13</v>
      </c>
      <c r="D7" s="22"/>
      <c r="E7" s="29"/>
      <c r="F7" s="30"/>
      <c r="G7" s="93" t="s">
        <v>14</v>
      </c>
      <c r="H7" s="93"/>
      <c r="I7" s="25"/>
      <c r="J7" s="98"/>
      <c r="K7" s="98"/>
      <c r="L7" s="98"/>
      <c r="M7" s="98"/>
      <c r="N7" s="98"/>
      <c r="O7" s="25"/>
      <c r="P7" s="26" t="s">
        <v>15</v>
      </c>
      <c r="Q7" s="29"/>
      <c r="R7" s="29"/>
      <c r="S7" s="29"/>
      <c r="T7" s="29"/>
      <c r="U7" s="95"/>
      <c r="V7" s="95"/>
      <c r="W7" s="95"/>
      <c r="X7" s="95"/>
      <c r="Y7" s="31"/>
    </row>
    <row r="8" spans="1:25" ht="17.25" thickBot="1">
      <c r="A8" s="32"/>
      <c r="B8" s="88"/>
      <c r="C8" s="33" t="s">
        <v>16</v>
      </c>
      <c r="D8" s="34"/>
      <c r="E8" s="35"/>
      <c r="F8" s="36"/>
      <c r="G8" s="99"/>
      <c r="H8" s="99"/>
      <c r="I8" s="37"/>
      <c r="J8" s="100"/>
      <c r="K8" s="100"/>
      <c r="L8" s="100"/>
      <c r="M8" s="100"/>
      <c r="N8" s="100"/>
      <c r="O8" s="37"/>
      <c r="P8" s="38"/>
      <c r="Q8" s="35"/>
      <c r="R8" s="35"/>
      <c r="S8" s="35"/>
      <c r="T8" s="35"/>
      <c r="U8" s="101"/>
      <c r="V8" s="101"/>
      <c r="W8" s="101"/>
      <c r="X8" s="101"/>
      <c r="Y8" s="39"/>
    </row>
    <row r="9" spans="1:25" ht="18" thickTop="1" thickBot="1">
      <c r="B9" s="40" t="s">
        <v>17</v>
      </c>
      <c r="C9" s="41"/>
      <c r="D9" s="42"/>
      <c r="E9" s="41"/>
      <c r="F9" s="41"/>
      <c r="G9" s="43"/>
      <c r="H9" s="43"/>
      <c r="I9" s="43"/>
      <c r="J9" s="43"/>
      <c r="K9" s="43"/>
      <c r="L9" s="44"/>
      <c r="M9" s="43"/>
      <c r="N9" s="43"/>
      <c r="O9" s="43"/>
      <c r="P9" s="11"/>
      <c r="Q9" s="11"/>
      <c r="R9" s="11"/>
      <c r="S9" s="11"/>
      <c r="T9" s="11"/>
      <c r="U9" s="11"/>
      <c r="V9" s="11"/>
      <c r="W9" s="11"/>
      <c r="X9" s="11"/>
      <c r="Y9" s="11"/>
    </row>
    <row r="10" spans="1:25" ht="18" thickTop="1" thickBot="1">
      <c r="B10" s="45" t="str">
        <f>E6</f>
        <v>상항농장</v>
      </c>
      <c r="C10" s="46" t="s">
        <v>59</v>
      </c>
      <c r="D10" s="47">
        <f>ROUNDDOWN((J5-J6+1)/7,0)</f>
        <v>8</v>
      </c>
      <c r="E10" s="48" t="s">
        <v>60</v>
      </c>
      <c r="F10" s="49">
        <f>(J5-J6+1)-(D10*7)</f>
        <v>2</v>
      </c>
      <c r="G10" s="50"/>
      <c r="H10" s="50"/>
      <c r="I10" s="50"/>
      <c r="J10" s="50"/>
      <c r="K10" s="50"/>
      <c r="L10" s="50"/>
      <c r="M10" s="50"/>
      <c r="N10" s="50"/>
      <c r="O10" s="50"/>
      <c r="P10" s="51"/>
      <c r="Q10" s="51"/>
      <c r="R10" s="51"/>
      <c r="S10" s="51"/>
      <c r="T10" s="51"/>
      <c r="U10" s="51"/>
      <c r="V10" s="51"/>
      <c r="W10" s="51"/>
      <c r="X10" s="51"/>
      <c r="Y10" s="52"/>
    </row>
    <row r="11" spans="1:25" ht="17.25" thickTop="1">
      <c r="B11" s="53" t="s">
        <v>20</v>
      </c>
      <c r="C11" s="53" t="s">
        <v>21</v>
      </c>
      <c r="D11" s="53" t="s">
        <v>22</v>
      </c>
      <c r="E11" s="53" t="s">
        <v>23</v>
      </c>
      <c r="F11" s="53" t="s">
        <v>24</v>
      </c>
      <c r="G11" s="53" t="s">
        <v>25</v>
      </c>
      <c r="H11" s="53">
        <v>0</v>
      </c>
      <c r="I11" s="53">
        <v>1</v>
      </c>
      <c r="J11" s="53">
        <v>2</v>
      </c>
      <c r="K11" s="53">
        <v>3</v>
      </c>
      <c r="L11" s="53">
        <v>4</v>
      </c>
      <c r="M11" s="53">
        <v>5</v>
      </c>
      <c r="N11" s="53">
        <v>6</v>
      </c>
      <c r="O11" s="53">
        <v>7</v>
      </c>
      <c r="P11" s="53">
        <v>8</v>
      </c>
      <c r="Q11" s="53">
        <v>9</v>
      </c>
      <c r="R11" s="53">
        <v>10</v>
      </c>
      <c r="S11" s="53">
        <v>11</v>
      </c>
      <c r="T11" s="53">
        <v>12</v>
      </c>
      <c r="U11" s="53">
        <v>13</v>
      </c>
      <c r="V11" s="53">
        <v>14</v>
      </c>
      <c r="W11" s="53">
        <v>15</v>
      </c>
      <c r="X11" s="53">
        <v>16</v>
      </c>
      <c r="Y11" s="53">
        <v>17</v>
      </c>
    </row>
    <row r="12" spans="1:25" ht="17.25" customHeight="1">
      <c r="B12" s="54" t="s">
        <v>61</v>
      </c>
      <c r="C12" s="54" t="s">
        <v>62</v>
      </c>
      <c r="D12" s="55">
        <v>43872</v>
      </c>
      <c r="E12" s="54">
        <v>107</v>
      </c>
      <c r="F12" s="54">
        <v>25</v>
      </c>
      <c r="G12" s="54">
        <v>10</v>
      </c>
      <c r="H12" s="54">
        <v>10</v>
      </c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54"/>
      <c r="Y12" s="54"/>
    </row>
    <row r="13" spans="1:25">
      <c r="B13" s="54" t="s">
        <v>63</v>
      </c>
      <c r="C13" s="54" t="s">
        <v>62</v>
      </c>
      <c r="D13" s="55">
        <v>43872</v>
      </c>
      <c r="E13" s="54">
        <v>161</v>
      </c>
      <c r="F13" s="54">
        <v>37</v>
      </c>
      <c r="G13" s="54">
        <v>10</v>
      </c>
      <c r="H13" s="54">
        <v>10</v>
      </c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</row>
    <row r="14" spans="1:25">
      <c r="B14" s="54" t="s">
        <v>61</v>
      </c>
      <c r="C14" s="54" t="s">
        <v>64</v>
      </c>
      <c r="D14" s="55">
        <v>43872</v>
      </c>
      <c r="E14" s="54">
        <v>67</v>
      </c>
      <c r="F14" s="54">
        <v>10</v>
      </c>
      <c r="G14" s="54">
        <v>10</v>
      </c>
      <c r="H14" s="54">
        <v>10</v>
      </c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</row>
    <row r="15" spans="1:25">
      <c r="B15" s="54" t="s">
        <v>63</v>
      </c>
      <c r="C15" s="54" t="s">
        <v>64</v>
      </c>
      <c r="D15" s="55">
        <v>43872</v>
      </c>
      <c r="E15" s="54">
        <v>80</v>
      </c>
      <c r="F15" s="54">
        <v>10</v>
      </c>
      <c r="G15" s="54">
        <v>10</v>
      </c>
      <c r="H15" s="54">
        <v>10</v>
      </c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</row>
    <row r="16" spans="1:25">
      <c r="B16" s="54" t="s">
        <v>61</v>
      </c>
      <c r="C16" s="54" t="s">
        <v>32</v>
      </c>
      <c r="D16" s="55">
        <v>43872</v>
      </c>
      <c r="E16" s="54">
        <v>3239</v>
      </c>
      <c r="F16" s="54">
        <v>62</v>
      </c>
      <c r="G16" s="54">
        <v>10</v>
      </c>
      <c r="H16" s="54"/>
      <c r="I16" s="54">
        <v>3</v>
      </c>
      <c r="J16" s="54">
        <v>4</v>
      </c>
      <c r="K16" s="54"/>
      <c r="L16" s="54">
        <v>1</v>
      </c>
      <c r="M16" s="54"/>
      <c r="N16" s="54">
        <v>2</v>
      </c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</row>
    <row r="17" spans="2:25">
      <c r="B17" s="54" t="s">
        <v>63</v>
      </c>
      <c r="C17" s="54" t="s">
        <v>32</v>
      </c>
      <c r="D17" s="55">
        <v>43872</v>
      </c>
      <c r="E17" s="54">
        <v>3573</v>
      </c>
      <c r="F17" s="54">
        <v>77</v>
      </c>
      <c r="G17" s="54">
        <v>10</v>
      </c>
      <c r="H17" s="54"/>
      <c r="I17" s="54">
        <v>3</v>
      </c>
      <c r="J17" s="54">
        <v>4</v>
      </c>
      <c r="K17" s="54"/>
      <c r="L17" s="54">
        <v>1</v>
      </c>
      <c r="M17" s="54"/>
      <c r="N17" s="54">
        <v>1</v>
      </c>
      <c r="O17" s="54">
        <v>1</v>
      </c>
      <c r="P17" s="54"/>
      <c r="Q17" s="54"/>
      <c r="R17" s="54"/>
      <c r="S17" s="54"/>
      <c r="T17" s="54"/>
      <c r="U17" s="54"/>
      <c r="V17" s="54"/>
      <c r="W17" s="54"/>
      <c r="X17" s="54"/>
      <c r="Y17" s="54"/>
    </row>
    <row r="18" spans="2:25">
      <c r="B18" s="54" t="s">
        <v>61</v>
      </c>
      <c r="C18" s="54" t="s">
        <v>65</v>
      </c>
      <c r="D18" s="55">
        <v>43872</v>
      </c>
      <c r="E18" s="54">
        <v>740</v>
      </c>
      <c r="F18" s="54">
        <v>86</v>
      </c>
      <c r="G18" s="54">
        <v>10</v>
      </c>
      <c r="H18" s="54">
        <v>9</v>
      </c>
      <c r="I18" s="54">
        <v>1</v>
      </c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54"/>
      <c r="W18" s="54"/>
      <c r="X18" s="54"/>
      <c r="Y18" s="54"/>
    </row>
    <row r="19" spans="2:25">
      <c r="B19" s="54" t="s">
        <v>63</v>
      </c>
      <c r="C19" s="54" t="s">
        <v>65</v>
      </c>
      <c r="D19" s="55">
        <v>43872</v>
      </c>
      <c r="E19" s="54">
        <v>704</v>
      </c>
      <c r="F19" s="54">
        <v>87</v>
      </c>
      <c r="G19" s="54">
        <v>10</v>
      </c>
      <c r="H19" s="54">
        <v>8</v>
      </c>
      <c r="I19" s="54">
        <v>2</v>
      </c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54"/>
      <c r="V19" s="54"/>
      <c r="W19" s="54"/>
      <c r="X19" s="54"/>
      <c r="Y19" s="54"/>
    </row>
    <row r="20" spans="2:25">
      <c r="B20" s="54" t="s">
        <v>61</v>
      </c>
      <c r="C20" s="54" t="s">
        <v>66</v>
      </c>
      <c r="D20" s="55">
        <v>43872</v>
      </c>
      <c r="E20" s="57">
        <v>3.8</v>
      </c>
      <c r="F20" s="59">
        <v>36.800310462110573</v>
      </c>
      <c r="G20" s="54">
        <v>10</v>
      </c>
      <c r="H20" s="54" t="s">
        <v>34</v>
      </c>
      <c r="I20" s="54" t="s">
        <v>34</v>
      </c>
      <c r="J20" s="54">
        <v>1</v>
      </c>
      <c r="K20" s="54">
        <v>5</v>
      </c>
      <c r="L20" s="54">
        <v>1</v>
      </c>
      <c r="M20" s="54">
        <v>1</v>
      </c>
      <c r="N20" s="54">
        <v>2</v>
      </c>
      <c r="O20" s="54" t="s">
        <v>34</v>
      </c>
      <c r="P20" s="54" t="s">
        <v>34</v>
      </c>
      <c r="Q20" s="54" t="s">
        <v>34</v>
      </c>
      <c r="R20" s="54" t="s">
        <v>34</v>
      </c>
      <c r="S20" s="54" t="s">
        <v>34</v>
      </c>
      <c r="T20" s="54"/>
      <c r="U20" s="54"/>
      <c r="V20" s="54"/>
      <c r="W20" s="54"/>
      <c r="X20" s="54"/>
      <c r="Y20" s="54"/>
    </row>
    <row r="21" spans="2:25">
      <c r="B21" s="54" t="s">
        <v>63</v>
      </c>
      <c r="C21" s="54" t="s">
        <v>66</v>
      </c>
      <c r="D21" s="55">
        <v>43872</v>
      </c>
      <c r="E21" s="57">
        <v>4.5</v>
      </c>
      <c r="F21" s="60">
        <v>31.860463952009727</v>
      </c>
      <c r="G21" s="54">
        <v>10</v>
      </c>
      <c r="H21" s="54" t="s">
        <v>34</v>
      </c>
      <c r="I21" s="54">
        <v>1</v>
      </c>
      <c r="J21" s="54" t="s">
        <v>34</v>
      </c>
      <c r="K21" s="54" t="s">
        <v>34</v>
      </c>
      <c r="L21" s="54">
        <v>3</v>
      </c>
      <c r="M21" s="54">
        <v>4</v>
      </c>
      <c r="N21" s="54">
        <v>2</v>
      </c>
      <c r="O21" s="54" t="s">
        <v>34</v>
      </c>
      <c r="P21" s="54" t="s">
        <v>34</v>
      </c>
      <c r="Q21" s="54" t="s">
        <v>34</v>
      </c>
      <c r="R21" s="54" t="s">
        <v>34</v>
      </c>
      <c r="S21" s="54" t="s">
        <v>34</v>
      </c>
      <c r="T21" s="54"/>
      <c r="U21" s="54"/>
      <c r="V21" s="54"/>
      <c r="W21" s="54"/>
      <c r="X21" s="54"/>
      <c r="Y21" s="54"/>
    </row>
    <row r="22" spans="2:25">
      <c r="B22" s="54" t="s">
        <v>61</v>
      </c>
      <c r="C22" s="54" t="s">
        <v>67</v>
      </c>
      <c r="D22" s="55">
        <v>43872</v>
      </c>
      <c r="E22" s="57">
        <v>0</v>
      </c>
      <c r="F22" s="58">
        <v>0</v>
      </c>
      <c r="G22" s="54">
        <v>10</v>
      </c>
      <c r="H22" s="54">
        <v>10</v>
      </c>
      <c r="I22" s="54" t="s">
        <v>34</v>
      </c>
      <c r="J22" s="54" t="s">
        <v>34</v>
      </c>
      <c r="K22" s="54" t="s">
        <v>34</v>
      </c>
      <c r="L22" s="54" t="s">
        <v>34</v>
      </c>
      <c r="M22" s="54" t="s">
        <v>34</v>
      </c>
      <c r="N22" s="54" t="s">
        <v>34</v>
      </c>
      <c r="O22" s="54" t="s">
        <v>34</v>
      </c>
      <c r="P22" s="54" t="s">
        <v>34</v>
      </c>
      <c r="Q22" s="54" t="s">
        <v>34</v>
      </c>
      <c r="R22" s="54" t="s">
        <v>34</v>
      </c>
      <c r="S22" s="54" t="s">
        <v>34</v>
      </c>
      <c r="T22" s="54"/>
      <c r="U22" s="54"/>
      <c r="V22" s="54"/>
      <c r="W22" s="54"/>
      <c r="X22" s="54"/>
      <c r="Y22" s="54"/>
    </row>
    <row r="23" spans="2:25">
      <c r="B23" s="54" t="s">
        <v>63</v>
      </c>
      <c r="C23" s="54" t="s">
        <v>67</v>
      </c>
      <c r="D23" s="55">
        <v>43872</v>
      </c>
      <c r="E23" s="57">
        <v>0</v>
      </c>
      <c r="F23" s="58">
        <v>0</v>
      </c>
      <c r="G23" s="54">
        <v>10</v>
      </c>
      <c r="H23" s="54">
        <v>10</v>
      </c>
      <c r="I23" s="54" t="s">
        <v>34</v>
      </c>
      <c r="J23" s="54" t="s">
        <v>34</v>
      </c>
      <c r="K23" s="54" t="s">
        <v>34</v>
      </c>
      <c r="L23" s="54" t="s">
        <v>34</v>
      </c>
      <c r="M23" s="54" t="s">
        <v>34</v>
      </c>
      <c r="N23" s="54" t="s">
        <v>34</v>
      </c>
      <c r="O23" s="54" t="s">
        <v>34</v>
      </c>
      <c r="P23" s="54" t="s">
        <v>34</v>
      </c>
      <c r="Q23" s="54" t="s">
        <v>34</v>
      </c>
      <c r="R23" s="54" t="s">
        <v>34</v>
      </c>
      <c r="S23" s="54" t="s">
        <v>34</v>
      </c>
      <c r="T23" s="54"/>
      <c r="U23" s="54"/>
      <c r="V23" s="54"/>
      <c r="W23" s="54"/>
      <c r="X23" s="54"/>
      <c r="Y23" s="54"/>
    </row>
    <row r="24" spans="2:25">
      <c r="B24" s="54" t="s">
        <v>61</v>
      </c>
      <c r="C24" s="54" t="s">
        <v>68</v>
      </c>
      <c r="D24" s="55">
        <v>43872</v>
      </c>
      <c r="E24" s="54">
        <v>9235</v>
      </c>
      <c r="F24" s="54">
        <v>28</v>
      </c>
      <c r="G24" s="54">
        <v>10</v>
      </c>
      <c r="H24" s="54"/>
      <c r="I24" s="54"/>
      <c r="J24" s="54"/>
      <c r="K24" s="54"/>
      <c r="L24" s="54"/>
      <c r="M24" s="54"/>
      <c r="N24" s="54"/>
      <c r="O24" s="54">
        <v>4</v>
      </c>
      <c r="P24" s="54">
        <v>3</v>
      </c>
      <c r="Q24" s="54">
        <v>2</v>
      </c>
      <c r="R24" s="54"/>
      <c r="S24" s="54">
        <v>1</v>
      </c>
      <c r="T24" s="54"/>
      <c r="U24" s="54"/>
      <c r="V24" s="54"/>
      <c r="W24" s="54"/>
      <c r="X24" s="54"/>
      <c r="Y24" s="54"/>
    </row>
    <row r="25" spans="2:25">
      <c r="B25" s="54" t="s">
        <v>63</v>
      </c>
      <c r="C25" s="54" t="s">
        <v>68</v>
      </c>
      <c r="D25" s="55">
        <v>43872</v>
      </c>
      <c r="E25" s="54">
        <v>11288</v>
      </c>
      <c r="F25" s="54">
        <v>21</v>
      </c>
      <c r="G25" s="54">
        <v>10</v>
      </c>
      <c r="H25" s="54"/>
      <c r="I25" s="54"/>
      <c r="J25" s="54"/>
      <c r="K25" s="54"/>
      <c r="L25" s="54"/>
      <c r="M25" s="54"/>
      <c r="N25" s="54"/>
      <c r="O25" s="54">
        <v>1</v>
      </c>
      <c r="P25" s="54">
        <v>2</v>
      </c>
      <c r="Q25" s="54">
        <v>2</v>
      </c>
      <c r="R25" s="54">
        <v>4</v>
      </c>
      <c r="S25" s="54">
        <v>1</v>
      </c>
      <c r="T25" s="54"/>
      <c r="U25" s="54"/>
      <c r="V25" s="54"/>
      <c r="W25" s="54"/>
      <c r="X25" s="54"/>
      <c r="Y25" s="54"/>
    </row>
    <row r="26" spans="2:25">
      <c r="B26" s="54" t="s">
        <v>61</v>
      </c>
      <c r="C26" s="54" t="s">
        <v>69</v>
      </c>
      <c r="D26" s="55">
        <v>43872</v>
      </c>
      <c r="E26" s="54">
        <v>150</v>
      </c>
      <c r="F26" s="54">
        <v>67</v>
      </c>
      <c r="G26" s="54">
        <v>10</v>
      </c>
      <c r="H26" s="54">
        <v>10</v>
      </c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54"/>
      <c r="V26" s="54"/>
      <c r="W26" s="54"/>
      <c r="X26" s="54"/>
      <c r="Y26" s="54"/>
    </row>
    <row r="27" spans="2:25">
      <c r="B27" s="54" t="s">
        <v>63</v>
      </c>
      <c r="C27" s="54" t="s">
        <v>69</v>
      </c>
      <c r="D27" s="55">
        <v>43872</v>
      </c>
      <c r="E27" s="54">
        <v>181</v>
      </c>
      <c r="F27" s="54">
        <v>29</v>
      </c>
      <c r="G27" s="54">
        <v>10</v>
      </c>
      <c r="H27" s="54">
        <v>10</v>
      </c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54"/>
    </row>
    <row r="29" spans="2:25">
      <c r="B29" s="61" t="s">
        <v>70</v>
      </c>
    </row>
    <row r="30" spans="2:25">
      <c r="B30" s="62" t="s">
        <v>71</v>
      </c>
      <c r="C30" s="63"/>
      <c r="D30" s="63"/>
      <c r="E30" s="63"/>
      <c r="F30" s="63"/>
      <c r="G30" s="63"/>
      <c r="H30" s="63"/>
      <c r="I30" s="63"/>
      <c r="J30" s="63"/>
      <c r="K30" s="63"/>
      <c r="L30" s="63"/>
      <c r="M30" s="63"/>
      <c r="N30" s="63"/>
      <c r="O30" s="63"/>
      <c r="P30" s="63"/>
      <c r="Q30" s="63"/>
      <c r="R30" s="63"/>
      <c r="S30" s="63"/>
      <c r="T30" s="63"/>
      <c r="U30" s="63"/>
      <c r="V30" s="63"/>
      <c r="W30" s="63"/>
      <c r="X30" s="63"/>
      <c r="Y30" s="64"/>
    </row>
    <row r="31" spans="2:25">
      <c r="B31" s="65" t="s">
        <v>72</v>
      </c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66"/>
    </row>
    <row r="32" spans="2:25">
      <c r="B32" s="65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66"/>
    </row>
    <row r="33" spans="2:25">
      <c r="B33" s="67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66"/>
    </row>
    <row r="34" spans="2:25">
      <c r="B34" s="68"/>
      <c r="C34" s="69"/>
      <c r="D34" s="69"/>
      <c r="E34" s="69"/>
      <c r="F34" s="69"/>
      <c r="G34" s="69"/>
      <c r="H34" s="69"/>
      <c r="I34" s="69"/>
      <c r="J34" s="69"/>
      <c r="K34" s="69"/>
      <c r="L34" s="69"/>
      <c r="M34" s="69"/>
      <c r="N34" s="69"/>
      <c r="O34" s="69"/>
      <c r="P34" s="69"/>
      <c r="Q34" s="69"/>
      <c r="R34" s="69"/>
      <c r="S34" s="69"/>
      <c r="T34" s="69"/>
      <c r="U34" s="69"/>
      <c r="V34" s="69"/>
      <c r="W34" s="69"/>
      <c r="X34" s="69"/>
      <c r="Y34" s="70"/>
    </row>
    <row r="37" spans="2:25">
      <c r="B37" s="96" t="s">
        <v>37</v>
      </c>
      <c r="C37" s="96"/>
      <c r="D37" s="96"/>
      <c r="E37" s="96"/>
      <c r="F37" s="96"/>
      <c r="G37" s="96"/>
      <c r="H37" s="96"/>
      <c r="I37" s="96"/>
      <c r="J37" s="96"/>
      <c r="K37" s="96"/>
      <c r="L37" s="96"/>
      <c r="M37" s="96"/>
      <c r="N37" s="96"/>
      <c r="O37" s="96"/>
      <c r="P37" s="96"/>
      <c r="Q37" s="96"/>
      <c r="R37" s="96"/>
      <c r="S37" s="96"/>
      <c r="T37" s="96"/>
      <c r="U37" s="96"/>
      <c r="V37" s="96"/>
      <c r="W37" s="96"/>
      <c r="X37" s="96"/>
      <c r="Y37" s="96"/>
    </row>
    <row r="38" spans="2:25" ht="17.25">
      <c r="B38" s="97" t="s">
        <v>38</v>
      </c>
      <c r="C38" s="97"/>
      <c r="D38" s="97"/>
      <c r="E38" s="97"/>
      <c r="F38" s="97"/>
      <c r="G38" s="97"/>
      <c r="H38" s="97"/>
      <c r="I38" s="97"/>
      <c r="J38" s="97"/>
      <c r="K38" s="97"/>
      <c r="L38" s="97"/>
      <c r="M38" s="97"/>
      <c r="N38" s="97"/>
      <c r="O38" s="97"/>
      <c r="P38" s="97"/>
      <c r="Q38" s="97"/>
      <c r="R38" s="97"/>
      <c r="S38" s="97"/>
      <c r="T38" s="97"/>
      <c r="U38" s="97"/>
      <c r="V38" s="97"/>
      <c r="W38" s="97"/>
      <c r="X38" s="97"/>
      <c r="Y38" s="97"/>
    </row>
    <row r="40" spans="2:25"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</row>
    <row r="41" spans="2:25"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</row>
    <row r="42" spans="2:25"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</row>
    <row r="43" spans="2:25"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</row>
    <row r="44" spans="2:25"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</row>
  </sheetData>
  <mergeCells count="18">
    <mergeCell ref="B37:Y37"/>
    <mergeCell ref="B38:Y38"/>
    <mergeCell ref="G7:H7"/>
    <mergeCell ref="J7:N7"/>
    <mergeCell ref="U7:X7"/>
    <mergeCell ref="G8:H8"/>
    <mergeCell ref="J8:N8"/>
    <mergeCell ref="U8:X8"/>
    <mergeCell ref="G1:I1"/>
    <mergeCell ref="B2:Y2"/>
    <mergeCell ref="B3:Y3"/>
    <mergeCell ref="B5:B8"/>
    <mergeCell ref="G5:H5"/>
    <mergeCell ref="J5:N5"/>
    <mergeCell ref="U5:X5"/>
    <mergeCell ref="G6:H6"/>
    <mergeCell ref="J6:N6"/>
    <mergeCell ref="U6:X6"/>
  </mergeCells>
  <phoneticPr fontId="3" type="noConversion"/>
  <conditionalFormatting sqref="B11:Y11">
    <cfRule type="colorScale" priority="26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B12:Y19">
    <cfRule type="colorScale" priority="25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5:Y15">
    <cfRule type="colorScale" priority="24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12:D19">
    <cfRule type="colorScale" priority="23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12:D14 D16:D19">
    <cfRule type="colorScale" priority="22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2:Y14 B16:Y19">
    <cfRule type="colorScale" priority="21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C12:C15">
    <cfRule type="colorScale" priority="20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C16:C17">
    <cfRule type="colorScale" priority="19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C18:C19">
    <cfRule type="colorScale" priority="18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C19">
    <cfRule type="colorScale" priority="17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C24:C25">
    <cfRule type="colorScale" priority="16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2:V12">
    <cfRule type="colorScale" priority="15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13:D17 D24:D25">
    <cfRule type="colorScale" priority="14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4">
    <cfRule type="colorScale" priority="13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6">
    <cfRule type="colorScale" priority="12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24">
    <cfRule type="colorScale" priority="11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2:V17 G18:G19 B24:V25">
    <cfRule type="colorScale" priority="10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18:D19">
    <cfRule type="colorScale" priority="9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8">
    <cfRule type="colorScale" priority="8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8:D19">
    <cfRule type="colorScale" priority="7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G12:G19 G24:G25">
    <cfRule type="colorScale" priority="6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12:D19 D24:D25">
    <cfRule type="colorScale" priority="5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2:Y19 B24:Y25">
    <cfRule type="colorScale" priority="4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2:X19 B24:X25">
    <cfRule type="colorScale" priority="3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8:V19 B24:V25">
    <cfRule type="colorScale" priority="2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2:Y27">
    <cfRule type="colorScale" priority="98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pageMargins left="0.15748031496062992" right="0.15748031496062992" top="0.74803149606299213" bottom="0.74803149606299213" header="0.31496062992125984" footer="0.31496062992125984"/>
  <pageSetup paperSize="9" scale="8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Y36"/>
  <sheetViews>
    <sheetView tabSelected="1" workbookViewId="0">
      <selection activeCell="V4" sqref="V4"/>
    </sheetView>
  </sheetViews>
  <sheetFormatPr defaultRowHeight="16.5"/>
  <cols>
    <col min="1" max="1" width="1.375" style="1" customWidth="1"/>
    <col min="2" max="2" width="13.25" style="1" customWidth="1"/>
    <col min="3" max="3" width="9" style="1" customWidth="1"/>
    <col min="4" max="4" width="9.75" style="1" bestFit="1" customWidth="1"/>
    <col min="5" max="5" width="9.375" style="1" customWidth="1"/>
    <col min="6" max="6" width="7.75" style="1" customWidth="1"/>
    <col min="7" max="7" width="5.875" style="1" customWidth="1"/>
    <col min="8" max="25" width="3.25" style="1" customWidth="1"/>
  </cols>
  <sheetData>
    <row r="1" spans="1:25" ht="20.25">
      <c r="B1" s="2"/>
      <c r="C1" s="3"/>
      <c r="D1" s="4"/>
      <c r="E1" s="5"/>
      <c r="F1" s="4"/>
      <c r="G1" s="83"/>
      <c r="H1" s="83"/>
      <c r="I1" s="83"/>
      <c r="J1" s="4"/>
      <c r="K1" s="4"/>
      <c r="L1" s="4"/>
      <c r="M1" s="4"/>
      <c r="N1" s="4"/>
      <c r="O1" s="6"/>
      <c r="P1" s="4"/>
      <c r="Q1" s="6"/>
      <c r="R1" s="4"/>
      <c r="S1" s="4"/>
      <c r="T1" s="81"/>
      <c r="U1" s="4"/>
      <c r="V1" s="4"/>
      <c r="W1" s="4"/>
      <c r="X1" s="4"/>
      <c r="Y1" s="4"/>
    </row>
    <row r="2" spans="1:25" ht="20.25">
      <c r="B2" s="84" t="s">
        <v>0</v>
      </c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</row>
    <row r="3" spans="1:25">
      <c r="B3" s="85" t="s">
        <v>73</v>
      </c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</row>
    <row r="4" spans="1:25" ht="17.25" thickBot="1">
      <c r="A4" s="8"/>
      <c r="B4" s="9" t="s">
        <v>74</v>
      </c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1"/>
      <c r="R4" s="11"/>
      <c r="S4" s="11"/>
      <c r="T4" s="11"/>
      <c r="U4" s="11"/>
      <c r="V4" s="11"/>
      <c r="W4" s="11"/>
      <c r="X4" s="11"/>
      <c r="Y4" s="11"/>
    </row>
    <row r="5" spans="1:25" ht="17.25" thickTop="1">
      <c r="A5" s="8"/>
      <c r="B5" s="86" t="s">
        <v>75</v>
      </c>
      <c r="C5" s="12" t="s">
        <v>76</v>
      </c>
      <c r="D5" s="13"/>
      <c r="E5" s="14" t="s">
        <v>77</v>
      </c>
      <c r="F5" s="15"/>
      <c r="G5" s="89" t="s">
        <v>78</v>
      </c>
      <c r="H5" s="89"/>
      <c r="I5" s="16"/>
      <c r="J5" s="90">
        <v>43893</v>
      </c>
      <c r="K5" s="90"/>
      <c r="L5" s="90"/>
      <c r="M5" s="90"/>
      <c r="N5" s="90"/>
      <c r="O5" s="16"/>
      <c r="P5" s="17" t="s">
        <v>79</v>
      </c>
      <c r="Q5" s="18"/>
      <c r="R5" s="19"/>
      <c r="S5" s="14"/>
      <c r="T5" s="14"/>
      <c r="U5" s="91">
        <v>43900</v>
      </c>
      <c r="V5" s="92"/>
      <c r="W5" s="92"/>
      <c r="X5" s="92"/>
      <c r="Y5" s="20"/>
    </row>
    <row r="6" spans="1:25">
      <c r="A6" s="8"/>
      <c r="B6" s="87"/>
      <c r="C6" s="21" t="s">
        <v>80</v>
      </c>
      <c r="D6" s="22"/>
      <c r="E6" s="23" t="s">
        <v>81</v>
      </c>
      <c r="F6" s="24"/>
      <c r="G6" s="93" t="s">
        <v>82</v>
      </c>
      <c r="H6" s="93"/>
      <c r="I6" s="25"/>
      <c r="J6" s="94">
        <v>43815</v>
      </c>
      <c r="K6" s="94"/>
      <c r="L6" s="94"/>
      <c r="M6" s="94"/>
      <c r="N6" s="94"/>
      <c r="O6" s="25"/>
      <c r="P6" s="26" t="s">
        <v>83</v>
      </c>
      <c r="Q6" s="27"/>
      <c r="R6" s="27"/>
      <c r="S6" s="25"/>
      <c r="T6" s="27"/>
      <c r="U6" s="95"/>
      <c r="V6" s="95"/>
      <c r="W6" s="95"/>
      <c r="X6" s="95"/>
      <c r="Y6" s="28" t="s">
        <v>84</v>
      </c>
    </row>
    <row r="7" spans="1:25">
      <c r="A7" s="8"/>
      <c r="B7" s="87"/>
      <c r="C7" s="21" t="s">
        <v>85</v>
      </c>
      <c r="D7" s="22"/>
      <c r="E7" s="29"/>
      <c r="F7" s="30"/>
      <c r="G7" s="93" t="s">
        <v>86</v>
      </c>
      <c r="H7" s="93"/>
      <c r="I7" s="25"/>
      <c r="J7" s="98"/>
      <c r="K7" s="98"/>
      <c r="L7" s="98"/>
      <c r="M7" s="98"/>
      <c r="N7" s="98"/>
      <c r="O7" s="25"/>
      <c r="P7" s="26" t="s">
        <v>87</v>
      </c>
      <c r="Q7" s="29"/>
      <c r="R7" s="29"/>
      <c r="S7" s="29"/>
      <c r="T7" s="29"/>
      <c r="U7" s="95"/>
      <c r="V7" s="95"/>
      <c r="W7" s="95"/>
      <c r="X7" s="95"/>
      <c r="Y7" s="31"/>
    </row>
    <row r="8" spans="1:25" ht="17.25" thickBot="1">
      <c r="A8" s="32"/>
      <c r="B8" s="88"/>
      <c r="C8" s="33" t="s">
        <v>88</v>
      </c>
      <c r="D8" s="34"/>
      <c r="E8" s="35"/>
      <c r="F8" s="36"/>
      <c r="G8" s="99"/>
      <c r="H8" s="99"/>
      <c r="I8" s="37"/>
      <c r="J8" s="100"/>
      <c r="K8" s="100"/>
      <c r="L8" s="100"/>
      <c r="M8" s="100"/>
      <c r="N8" s="100"/>
      <c r="O8" s="37"/>
      <c r="P8" s="38"/>
      <c r="Q8" s="35"/>
      <c r="R8" s="35"/>
      <c r="S8" s="35"/>
      <c r="T8" s="35"/>
      <c r="U8" s="101"/>
      <c r="V8" s="101"/>
      <c r="W8" s="101"/>
      <c r="X8" s="101"/>
      <c r="Y8" s="39"/>
    </row>
    <row r="9" spans="1:25" ht="18" thickTop="1" thickBot="1">
      <c r="B9" s="40" t="s">
        <v>89</v>
      </c>
      <c r="C9" s="41"/>
      <c r="D9" s="42"/>
      <c r="E9" s="41"/>
      <c r="F9" s="41"/>
      <c r="G9" s="43"/>
      <c r="H9" s="43"/>
      <c r="I9" s="43"/>
      <c r="J9" s="43"/>
      <c r="K9" s="43"/>
      <c r="L9" s="44"/>
      <c r="M9" s="43"/>
      <c r="N9" s="43"/>
      <c r="O9" s="43"/>
      <c r="P9" s="11"/>
      <c r="Q9" s="11"/>
      <c r="R9" s="11"/>
      <c r="S9" s="11"/>
      <c r="T9" s="11"/>
      <c r="U9" s="11"/>
      <c r="V9" s="11"/>
      <c r="W9" s="11"/>
      <c r="X9" s="11"/>
      <c r="Y9" s="11"/>
    </row>
    <row r="10" spans="1:25" ht="18" thickTop="1" thickBot="1">
      <c r="B10" s="45" t="str">
        <f>E6</f>
        <v>상항농장</v>
      </c>
      <c r="C10" s="46" t="s">
        <v>90</v>
      </c>
      <c r="D10" s="47">
        <f>ROUNDDOWN((J5-J6+1)/7,0)</f>
        <v>11</v>
      </c>
      <c r="E10" s="48" t="s">
        <v>91</v>
      </c>
      <c r="F10" s="49">
        <f>(J5-J6+1)-(D10*7)</f>
        <v>2</v>
      </c>
      <c r="G10" s="50"/>
      <c r="H10" s="50"/>
      <c r="I10" s="50"/>
      <c r="J10" s="50"/>
      <c r="K10" s="50"/>
      <c r="L10" s="50"/>
      <c r="M10" s="50"/>
      <c r="N10" s="50"/>
      <c r="O10" s="50"/>
      <c r="P10" s="51"/>
      <c r="Q10" s="51"/>
      <c r="R10" s="51"/>
      <c r="S10" s="51"/>
      <c r="T10" s="51"/>
      <c r="U10" s="51"/>
      <c r="V10" s="51"/>
      <c r="W10" s="51"/>
      <c r="X10" s="51"/>
      <c r="Y10" s="52"/>
    </row>
    <row r="11" spans="1:25" ht="17.25" thickTop="1">
      <c r="B11" s="53" t="s">
        <v>20</v>
      </c>
      <c r="C11" s="53" t="s">
        <v>21</v>
      </c>
      <c r="D11" s="53" t="s">
        <v>22</v>
      </c>
      <c r="E11" s="53" t="s">
        <v>23</v>
      </c>
      <c r="F11" s="53" t="s">
        <v>24</v>
      </c>
      <c r="G11" s="53" t="s">
        <v>25</v>
      </c>
      <c r="H11" s="53">
        <v>0</v>
      </c>
      <c r="I11" s="53">
        <v>1</v>
      </c>
      <c r="J11" s="53">
        <v>2</v>
      </c>
      <c r="K11" s="53">
        <v>3</v>
      </c>
      <c r="L11" s="53">
        <v>4</v>
      </c>
      <c r="M11" s="53">
        <v>5</v>
      </c>
      <c r="N11" s="53">
        <v>6</v>
      </c>
      <c r="O11" s="53">
        <v>7</v>
      </c>
      <c r="P11" s="53">
        <v>8</v>
      </c>
      <c r="Q11" s="53">
        <v>9</v>
      </c>
      <c r="R11" s="53">
        <v>10</v>
      </c>
      <c r="S11" s="53">
        <v>11</v>
      </c>
      <c r="T11" s="53">
        <v>12</v>
      </c>
      <c r="U11" s="53">
        <v>13</v>
      </c>
      <c r="V11" s="53">
        <v>14</v>
      </c>
      <c r="W11" s="53">
        <v>15</v>
      </c>
      <c r="X11" s="53">
        <v>16</v>
      </c>
      <c r="Y11" s="53">
        <v>17</v>
      </c>
    </row>
    <row r="12" spans="1:25">
      <c r="B12" s="54" t="s">
        <v>92</v>
      </c>
      <c r="C12" s="82" t="s">
        <v>99</v>
      </c>
      <c r="D12" s="55">
        <v>43893</v>
      </c>
      <c r="E12" s="82">
        <v>108</v>
      </c>
      <c r="F12" s="82">
        <v>30</v>
      </c>
      <c r="G12" s="82">
        <v>10</v>
      </c>
      <c r="H12" s="82">
        <v>10</v>
      </c>
      <c r="I12" s="82"/>
      <c r="J12" s="82"/>
      <c r="K12" s="82"/>
      <c r="L12" s="82"/>
      <c r="M12" s="82"/>
      <c r="N12" s="82"/>
      <c r="O12" s="82"/>
      <c r="P12" s="82"/>
      <c r="Q12" s="82"/>
      <c r="R12" s="53"/>
      <c r="S12" s="53"/>
      <c r="T12" s="53"/>
      <c r="U12" s="53"/>
      <c r="V12" s="53"/>
      <c r="W12" s="53"/>
      <c r="X12" s="53"/>
      <c r="Y12" s="53"/>
    </row>
    <row r="13" spans="1:25">
      <c r="B13" s="54" t="s">
        <v>94</v>
      </c>
      <c r="C13" s="82" t="s">
        <v>99</v>
      </c>
      <c r="D13" s="55">
        <v>43893</v>
      </c>
      <c r="E13" s="82">
        <v>142</v>
      </c>
      <c r="F13" s="82">
        <v>36</v>
      </c>
      <c r="G13" s="82">
        <v>10</v>
      </c>
      <c r="H13" s="82">
        <v>10</v>
      </c>
      <c r="I13" s="82"/>
      <c r="J13" s="82"/>
      <c r="K13" s="82"/>
      <c r="L13" s="82"/>
      <c r="M13" s="82"/>
      <c r="N13" s="82"/>
      <c r="O13" s="82"/>
      <c r="P13" s="82"/>
      <c r="Q13" s="82"/>
      <c r="R13" s="53"/>
      <c r="S13" s="53"/>
      <c r="T13" s="53"/>
      <c r="U13" s="53"/>
      <c r="V13" s="53"/>
      <c r="W13" s="53"/>
      <c r="X13" s="53"/>
      <c r="Y13" s="53"/>
    </row>
    <row r="14" spans="1:25">
      <c r="B14" s="54" t="s">
        <v>92</v>
      </c>
      <c r="C14" s="54" t="s">
        <v>95</v>
      </c>
      <c r="D14" s="55">
        <v>43893</v>
      </c>
      <c r="E14" s="54">
        <v>16</v>
      </c>
      <c r="F14" s="54">
        <v>162</v>
      </c>
      <c r="G14" s="54">
        <v>10</v>
      </c>
      <c r="H14" s="54">
        <v>10</v>
      </c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</row>
    <row r="15" spans="1:25">
      <c r="B15" s="54" t="s">
        <v>94</v>
      </c>
      <c r="C15" s="54" t="s">
        <v>96</v>
      </c>
      <c r="D15" s="55">
        <v>43893</v>
      </c>
      <c r="E15" s="54">
        <v>15</v>
      </c>
      <c r="F15" s="54">
        <v>173</v>
      </c>
      <c r="G15" s="54">
        <v>10</v>
      </c>
      <c r="H15" s="54">
        <v>10</v>
      </c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</row>
    <row r="16" spans="1:25">
      <c r="B16" s="54" t="s">
        <v>92</v>
      </c>
      <c r="C16" s="54" t="s">
        <v>97</v>
      </c>
      <c r="D16" s="55">
        <v>43893</v>
      </c>
      <c r="E16" s="54">
        <v>7811</v>
      </c>
      <c r="F16" s="54">
        <v>48</v>
      </c>
      <c r="G16" s="54">
        <v>10</v>
      </c>
      <c r="H16" s="54"/>
      <c r="I16" s="54"/>
      <c r="J16" s="54"/>
      <c r="K16" s="54">
        <v>2</v>
      </c>
      <c r="L16" s="54">
        <v>1</v>
      </c>
      <c r="M16" s="54">
        <v>1</v>
      </c>
      <c r="N16" s="54"/>
      <c r="O16" s="54">
        <v>2</v>
      </c>
      <c r="P16" s="54">
        <v>3</v>
      </c>
      <c r="Q16" s="54"/>
      <c r="R16" s="54">
        <v>1</v>
      </c>
      <c r="S16" s="54"/>
      <c r="T16" s="54"/>
      <c r="U16" s="54"/>
      <c r="V16" s="54"/>
      <c r="W16" s="54"/>
      <c r="X16" s="54"/>
      <c r="Y16" s="54"/>
    </row>
    <row r="17" spans="2:25">
      <c r="B17" s="54" t="s">
        <v>94</v>
      </c>
      <c r="C17" s="54" t="s">
        <v>97</v>
      </c>
      <c r="D17" s="55">
        <v>43893</v>
      </c>
      <c r="E17" s="54">
        <v>7662</v>
      </c>
      <c r="F17" s="54">
        <v>36</v>
      </c>
      <c r="G17" s="54">
        <v>10</v>
      </c>
      <c r="H17" s="54"/>
      <c r="I17" s="54"/>
      <c r="J17" s="54"/>
      <c r="K17" s="54"/>
      <c r="L17" s="54">
        <v>2</v>
      </c>
      <c r="M17" s="54">
        <v>2</v>
      </c>
      <c r="N17" s="54">
        <v>2</v>
      </c>
      <c r="O17" s="54">
        <v>1</v>
      </c>
      <c r="P17" s="54">
        <v>3</v>
      </c>
      <c r="Q17" s="54"/>
      <c r="R17" s="54"/>
      <c r="S17" s="54"/>
      <c r="T17" s="54"/>
      <c r="U17" s="54"/>
      <c r="V17" s="54"/>
      <c r="W17" s="54"/>
      <c r="X17" s="54"/>
      <c r="Y17" s="54"/>
    </row>
    <row r="18" spans="2:25" ht="17.25" customHeight="1">
      <c r="B18" s="54" t="s">
        <v>92</v>
      </c>
      <c r="C18" s="54" t="s">
        <v>93</v>
      </c>
      <c r="D18" s="55">
        <v>43893</v>
      </c>
      <c r="E18" s="54">
        <v>10071</v>
      </c>
      <c r="F18" s="54">
        <v>46</v>
      </c>
      <c r="G18" s="54">
        <v>10</v>
      </c>
      <c r="H18" s="54">
        <v>1</v>
      </c>
      <c r="I18" s="54"/>
      <c r="J18" s="54"/>
      <c r="K18" s="54"/>
      <c r="L18" s="54">
        <v>1</v>
      </c>
      <c r="M18" s="54"/>
      <c r="N18" s="54"/>
      <c r="O18" s="54"/>
      <c r="P18" s="54">
        <v>3</v>
      </c>
      <c r="Q18" s="54">
        <v>2</v>
      </c>
      <c r="R18" s="54"/>
      <c r="S18" s="54">
        <v>3</v>
      </c>
      <c r="T18" s="54"/>
      <c r="U18" s="54"/>
      <c r="V18" s="54"/>
      <c r="W18" s="54"/>
      <c r="X18" s="54"/>
      <c r="Y18" s="54"/>
    </row>
    <row r="19" spans="2:25">
      <c r="B19" s="54" t="s">
        <v>94</v>
      </c>
      <c r="C19" s="54" t="s">
        <v>93</v>
      </c>
      <c r="D19" s="55">
        <v>43893</v>
      </c>
      <c r="E19" s="54">
        <v>6563</v>
      </c>
      <c r="F19" s="54">
        <v>82</v>
      </c>
      <c r="G19" s="54">
        <v>10</v>
      </c>
      <c r="H19" s="54"/>
      <c r="I19" s="54">
        <v>1</v>
      </c>
      <c r="J19" s="54">
        <v>3</v>
      </c>
      <c r="K19" s="54">
        <v>1</v>
      </c>
      <c r="L19" s="54"/>
      <c r="M19" s="54">
        <v>1</v>
      </c>
      <c r="N19" s="54">
        <v>1</v>
      </c>
      <c r="O19" s="54"/>
      <c r="P19" s="54">
        <v>1</v>
      </c>
      <c r="Q19" s="54"/>
      <c r="R19" s="54"/>
      <c r="S19" s="54">
        <v>2</v>
      </c>
      <c r="T19" s="54"/>
      <c r="U19" s="54"/>
      <c r="V19" s="54"/>
      <c r="W19" s="54"/>
      <c r="X19" s="54"/>
      <c r="Y19" s="54"/>
    </row>
    <row r="21" spans="2:25">
      <c r="B21" s="61" t="s">
        <v>98</v>
      </c>
    </row>
    <row r="22" spans="2:25">
      <c r="B22" s="62"/>
      <c r="C22" s="63"/>
      <c r="D22" s="63"/>
      <c r="E22" s="63"/>
      <c r="F22" s="63"/>
      <c r="G22" s="63"/>
      <c r="H22" s="63"/>
      <c r="I22" s="63"/>
      <c r="J22" s="63"/>
      <c r="K22" s="63"/>
      <c r="L22" s="63"/>
      <c r="M22" s="63"/>
      <c r="N22" s="63"/>
      <c r="O22" s="63"/>
      <c r="P22" s="63"/>
      <c r="Q22" s="63"/>
      <c r="R22" s="63"/>
      <c r="S22" s="63"/>
      <c r="T22" s="63"/>
      <c r="U22" s="63"/>
      <c r="V22" s="63"/>
      <c r="W22" s="63"/>
      <c r="X22" s="63"/>
      <c r="Y22" s="64"/>
    </row>
    <row r="23" spans="2:25">
      <c r="B23" s="65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66"/>
    </row>
    <row r="24" spans="2:25">
      <c r="B24" s="65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66"/>
    </row>
    <row r="25" spans="2:25">
      <c r="B25" s="67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66"/>
    </row>
    <row r="26" spans="2:25">
      <c r="B26" s="68"/>
      <c r="C26" s="69"/>
      <c r="D26" s="69"/>
      <c r="E26" s="69"/>
      <c r="F26" s="69"/>
      <c r="G26" s="69"/>
      <c r="H26" s="69"/>
      <c r="I26" s="69"/>
      <c r="J26" s="69"/>
      <c r="K26" s="69"/>
      <c r="L26" s="69"/>
      <c r="M26" s="69"/>
      <c r="N26" s="69"/>
      <c r="O26" s="69"/>
      <c r="P26" s="69"/>
      <c r="Q26" s="69"/>
      <c r="R26" s="69"/>
      <c r="S26" s="69"/>
      <c r="T26" s="69"/>
      <c r="U26" s="69"/>
      <c r="V26" s="69"/>
      <c r="W26" s="69"/>
      <c r="X26" s="69"/>
      <c r="Y26" s="70"/>
    </row>
    <row r="29" spans="2:25">
      <c r="B29" s="96" t="s">
        <v>37</v>
      </c>
      <c r="C29" s="96"/>
      <c r="D29" s="96"/>
      <c r="E29" s="96"/>
      <c r="F29" s="96"/>
      <c r="G29" s="96"/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6"/>
      <c r="W29" s="96"/>
      <c r="X29" s="96"/>
      <c r="Y29" s="96"/>
    </row>
    <row r="30" spans="2:25" ht="17.25">
      <c r="B30" s="97" t="s">
        <v>38</v>
      </c>
      <c r="C30" s="97"/>
      <c r="D30" s="97"/>
      <c r="E30" s="97"/>
      <c r="F30" s="97"/>
      <c r="G30" s="97"/>
      <c r="H30" s="97"/>
      <c r="I30" s="97"/>
      <c r="J30" s="97"/>
      <c r="K30" s="97"/>
      <c r="L30" s="97"/>
      <c r="M30" s="97"/>
      <c r="N30" s="97"/>
      <c r="O30" s="97"/>
      <c r="P30" s="97"/>
      <c r="Q30" s="97"/>
      <c r="R30" s="97"/>
      <c r="S30" s="97"/>
      <c r="T30" s="97"/>
      <c r="U30" s="97"/>
      <c r="V30" s="97"/>
      <c r="W30" s="97"/>
      <c r="X30" s="97"/>
      <c r="Y30" s="97"/>
    </row>
    <row r="32" spans="2:25"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</row>
    <row r="33" spans="2:25"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</row>
    <row r="34" spans="2:25"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</row>
    <row r="35" spans="2:25"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</row>
    <row r="36" spans="2:25"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</row>
  </sheetData>
  <mergeCells count="18">
    <mergeCell ref="G1:I1"/>
    <mergeCell ref="B2:Y2"/>
    <mergeCell ref="B3:Y3"/>
    <mergeCell ref="B5:B8"/>
    <mergeCell ref="G5:H5"/>
    <mergeCell ref="J5:N5"/>
    <mergeCell ref="U5:X5"/>
    <mergeCell ref="G6:H6"/>
    <mergeCell ref="J6:N6"/>
    <mergeCell ref="U6:X6"/>
    <mergeCell ref="B29:Y29"/>
    <mergeCell ref="B30:Y30"/>
    <mergeCell ref="G7:H7"/>
    <mergeCell ref="J7:N7"/>
    <mergeCell ref="U7:X7"/>
    <mergeCell ref="G8:H8"/>
    <mergeCell ref="J8:N8"/>
    <mergeCell ref="U8:X8"/>
  </mergeCells>
  <phoneticPr fontId="3" type="noConversion"/>
  <conditionalFormatting sqref="B11:Y13">
    <cfRule type="colorScale" priority="66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B15:Y15">
    <cfRule type="colorScale" priority="64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C16:C17">
    <cfRule type="colorScale" priority="59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8:V18">
    <cfRule type="colorScale" priority="55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4">
    <cfRule type="colorScale" priority="53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6">
    <cfRule type="colorScale" priority="52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16:D19 D14">
    <cfRule type="colorScale" priority="71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4:Y14 B16:Y19">
    <cfRule type="colorScale" priority="73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14:D17 D19">
    <cfRule type="colorScale" priority="78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7:Y17">
    <cfRule type="colorScale" priority="89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2">
    <cfRule type="colorScale" priority="29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2:B13">
    <cfRule type="colorScale" priority="28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13">
    <cfRule type="colorScale" priority="22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12">
    <cfRule type="colorScale" priority="12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C14:C15 C18:C19">
    <cfRule type="colorScale" priority="92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4:Y19">
    <cfRule type="colorScale" priority="97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D14:D19">
    <cfRule type="colorScale" priority="100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4:V19">
    <cfRule type="colorScale" priority="109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G14:G19">
    <cfRule type="colorScale" priority="112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4:X19">
    <cfRule type="colorScale" priority="115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conditionalFormatting sqref="B12:Y19">
    <cfRule type="colorScale" priority="1">
      <colorScale>
        <cfvo type="min" val="0"/>
        <cfvo type="percentile" val="50"/>
        <cfvo type="max" val="0"/>
        <color rgb="FF5A8AC6"/>
        <color rgb="FFFFEB84"/>
        <color rgb="FFF8696B"/>
      </colorScale>
    </cfRule>
  </conditionalFormatting>
  <pageMargins left="0.15748031496062992" right="0.15748031496062992" top="0.74803149606299213" bottom="0.74803149606299213" header="0.31496062992125984" footer="0.31496062992125984"/>
  <pageSetup paperSize="9" scale="8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AC14"/>
  <sheetViews>
    <sheetView zoomScale="70" zoomScaleNormal="70" workbookViewId="0">
      <selection activeCell="AJ13" sqref="AJ13"/>
    </sheetView>
  </sheetViews>
  <sheetFormatPr defaultRowHeight="16.5"/>
  <cols>
    <col min="3" max="4" width="4.375" customWidth="1"/>
    <col min="7" max="8" width="4.375" customWidth="1"/>
    <col min="11" max="12" width="4.375" customWidth="1"/>
    <col min="15" max="16" width="4.375" customWidth="1"/>
    <col min="19" max="20" width="4.375" customWidth="1"/>
    <col min="23" max="24" width="4.375" customWidth="1"/>
    <col min="27" max="28" width="4.375" customWidth="1"/>
  </cols>
  <sheetData>
    <row r="1" spans="1:29">
      <c r="B1" s="102" t="s">
        <v>39</v>
      </c>
      <c r="C1" s="103"/>
      <c r="D1" s="103"/>
      <c r="E1" s="104"/>
      <c r="F1" s="102" t="s">
        <v>40</v>
      </c>
      <c r="G1" s="103"/>
      <c r="H1" s="103"/>
      <c r="I1" s="104"/>
      <c r="J1" s="102" t="s">
        <v>41</v>
      </c>
      <c r="K1" s="103"/>
      <c r="L1" s="103"/>
      <c r="M1" s="104"/>
      <c r="N1" s="102" t="s">
        <v>42</v>
      </c>
      <c r="O1" s="103"/>
      <c r="P1" s="103"/>
      <c r="Q1" s="104"/>
      <c r="R1" s="102" t="s">
        <v>43</v>
      </c>
      <c r="S1" s="103"/>
      <c r="T1" s="103"/>
      <c r="U1" s="104"/>
      <c r="V1" s="102" t="s">
        <v>44</v>
      </c>
      <c r="W1" s="103"/>
      <c r="X1" s="103"/>
      <c r="Y1" s="104"/>
      <c r="Z1" s="102" t="s">
        <v>45</v>
      </c>
      <c r="AA1" s="103"/>
      <c r="AB1" s="103"/>
      <c r="AC1" s="104"/>
    </row>
    <row r="2" spans="1:29">
      <c r="B2" s="71" t="s">
        <v>46</v>
      </c>
      <c r="C2" s="72"/>
      <c r="D2" s="72"/>
      <c r="E2" s="73" t="s">
        <v>47</v>
      </c>
      <c r="F2" s="71"/>
      <c r="G2" s="72"/>
      <c r="H2" s="72"/>
      <c r="I2" s="73"/>
      <c r="J2" s="71"/>
      <c r="K2" s="72"/>
      <c r="L2" s="72"/>
      <c r="M2" s="73"/>
      <c r="N2" s="71"/>
      <c r="O2" s="72"/>
      <c r="P2" s="72"/>
      <c r="Q2" s="73"/>
      <c r="R2" s="71"/>
      <c r="S2" s="72"/>
      <c r="T2" s="72"/>
      <c r="U2" s="73"/>
      <c r="V2" s="71"/>
      <c r="W2" s="72"/>
      <c r="X2" s="72"/>
      <c r="Y2" s="73"/>
      <c r="Z2" s="71"/>
      <c r="AA2" s="72"/>
      <c r="AB2" s="72"/>
      <c r="AC2" s="73"/>
    </row>
    <row r="3" spans="1:29">
      <c r="A3" t="s">
        <v>33</v>
      </c>
      <c r="B3" s="74">
        <f ca="1">IFERROR(AVERAGEIF(INDIRECT(B$1&amp;"!$C$12:$C$500"),$A3,INDIRECT(B$1&amp;"!$E$12:$E$500")),NA())</f>
        <v>2.4</v>
      </c>
      <c r="C3" s="75">
        <f ca="1">IF(SUMIF(INDIRECT(B$1&amp;"!$C$12:$C$500"),$A3,INDIRECT(B$1&amp;"!$G$12:$G$500"))=0,NA(),SUMIF(INDIRECT(B$1&amp;"!$C$12:$C$500"),$A3,INDIRECT(B$1&amp;"!$G$12:$G$500")))</f>
        <v>20</v>
      </c>
      <c r="D3" s="75">
        <f ca="1">SUMIF(INDIRECT(B$1&amp;"!$C$12:$C$500"),$A3,INDIRECT(B$1&amp;"!$h$12:$h$500"))</f>
        <v>9</v>
      </c>
      <c r="E3" s="76">
        <f ca="1">IFERROR((1-D3/C3),NA())</f>
        <v>0.55000000000000004</v>
      </c>
      <c r="F3" s="74">
        <f ca="1">IFERROR(AVERAGEIF(INDIRECT(F$1&amp;"!$C$12:$C$500"),$A3,INDIRECT(F$1&amp;"!$E$12:$E$500")),NA())</f>
        <v>4.1500000000000004</v>
      </c>
      <c r="G3" s="75">
        <f ca="1">IF(SUMIF(INDIRECT(F$1&amp;"!$C$12:$C$500"),$A3,INDIRECT(F$1&amp;"!$G$12:$G$500"))=0,NA(),SUMIF(INDIRECT(F$1&amp;"!$C$12:$C$500"),$A3,INDIRECT(F$1&amp;"!$G$12:$G$500")))</f>
        <v>20</v>
      </c>
      <c r="H3" s="75">
        <f ca="1">SUMIF(INDIRECT(F$1&amp;"!$C$12:$C$500"),$A3,INDIRECT(F$1&amp;"!$h$12:$h$500"))</f>
        <v>0</v>
      </c>
      <c r="I3" s="76">
        <f ca="1">IFERROR((1-H3/G3),NA())</f>
        <v>1</v>
      </c>
      <c r="J3" s="74" t="e">
        <f ca="1">IFERROR(AVERAGEIF(INDIRECT(J$1&amp;"!$C$12:$C$500"),$A3,INDIRECT(J$1&amp;"!$E$12:$E$500")),NA())</f>
        <v>#N/A</v>
      </c>
      <c r="K3" s="75" t="e">
        <f ca="1">IF(SUMIF(INDIRECT(J$1&amp;"!$C$12:$C$500"),$A3,INDIRECT(J$1&amp;"!$G$12:$G$500"))=0,NA(),SUMIF(INDIRECT(J$1&amp;"!$C$12:$C$500"),$A3,INDIRECT(J$1&amp;"!$G$12:$G$500")))</f>
        <v>#N/A</v>
      </c>
      <c r="L3" s="75">
        <f ca="1">SUMIF(INDIRECT(J$1&amp;"!$C$12:$C$500"),$A3,INDIRECT(J$1&amp;"!$h$12:$h$500"))</f>
        <v>0</v>
      </c>
      <c r="M3" s="76" t="e">
        <f ca="1">IFERROR((1-L3/K3),NA())</f>
        <v>#N/A</v>
      </c>
      <c r="N3" s="74" t="e">
        <f ca="1">IFERROR(AVERAGEIF(INDIRECT(N$1&amp;"!$C$12:$C$500"),$A3,INDIRECT(N$1&amp;"!$E$12:$E$500")),NA())</f>
        <v>#N/A</v>
      </c>
      <c r="O3" s="75" t="e">
        <f ca="1">IF(SUMIF(INDIRECT(N$1&amp;"!$C$12:$C$500"),$A3,INDIRECT(N$1&amp;"!$G$12:$G$500"))=0,NA(),SUMIF(INDIRECT(N$1&amp;"!$C$12:$C$500"),$A3,INDIRECT(N$1&amp;"!$G$12:$G$500")))</f>
        <v>#REF!</v>
      </c>
      <c r="P3" s="75" t="e">
        <f ca="1">SUMIF(INDIRECT(N$1&amp;"!$C$12:$C$500"),$A3,INDIRECT(N$1&amp;"!$h$12:$h$500"))</f>
        <v>#REF!</v>
      </c>
      <c r="Q3" s="76" t="e">
        <f ca="1">IFERROR((1-P3/O3),NA())</f>
        <v>#N/A</v>
      </c>
      <c r="R3" s="74" t="e">
        <f ca="1">IFERROR(AVERAGEIF(INDIRECT(R$1&amp;"!$C$12:$C$500"),$A3,INDIRECT(R$1&amp;"!$E$12:$E$500")),NA())</f>
        <v>#N/A</v>
      </c>
      <c r="S3" s="75" t="e">
        <f ca="1">IF(SUMIF(INDIRECT(R$1&amp;"!$C$12:$C$500"),$A3,INDIRECT(R$1&amp;"!$G$12:$G$500"))=0,NA(),SUMIF(INDIRECT(R$1&amp;"!$C$12:$C$500"),$A3,INDIRECT(R$1&amp;"!$G$12:$G$500")))</f>
        <v>#REF!</v>
      </c>
      <c r="T3" s="75" t="e">
        <f ca="1">SUMIF(INDIRECT(R$1&amp;"!$C$12:$C$500"),$A3,INDIRECT(R$1&amp;"!$h$12:$h$500"))</f>
        <v>#REF!</v>
      </c>
      <c r="U3" s="76" t="e">
        <f ca="1">IFERROR((1-T3/S3),NA())</f>
        <v>#N/A</v>
      </c>
      <c r="V3" s="74" t="e">
        <f ca="1">IFERROR(AVERAGEIF(INDIRECT(V$1&amp;"!$C$12:$C$500"),$A3,INDIRECT(V$1&amp;"!$E$12:$E$500")),NA())</f>
        <v>#N/A</v>
      </c>
      <c r="W3" s="75" t="e">
        <f ca="1">IF(SUMIF(INDIRECT(V$1&amp;"!$C$12:$C$500"),$A3,INDIRECT(V$1&amp;"!$G$12:$G$500"))=0,NA(),SUMIF(INDIRECT(V$1&amp;"!$C$12:$C$500"),$A3,INDIRECT(V$1&amp;"!$G$12:$G$500")))</f>
        <v>#REF!</v>
      </c>
      <c r="X3" s="75" t="e">
        <f ca="1">SUMIF(INDIRECT(V$1&amp;"!$C$12:$C$500"),$A3,INDIRECT(V$1&amp;"!$h$12:$h$500"))</f>
        <v>#REF!</v>
      </c>
      <c r="Y3" s="76" t="e">
        <f ca="1">IFERROR((1-X3/W3),NA())</f>
        <v>#N/A</v>
      </c>
      <c r="Z3" s="74" t="e">
        <f ca="1">IFERROR(AVERAGEIF(INDIRECT(Z$1&amp;"!$C$12:$C$500"),$A3,INDIRECT(Z$1&amp;"!$E$12:$E$500")),NA())</f>
        <v>#N/A</v>
      </c>
      <c r="AA3" s="75" t="e">
        <f ca="1">IF(SUMIF(INDIRECT(Z$1&amp;"!$C$12:$C$500"),$A3,INDIRECT(Z$1&amp;"!$G$12:$G$500"))=0,NA(),SUMIF(INDIRECT(Z$1&amp;"!$C$12:$C$500"),$A3,INDIRECT(Z$1&amp;"!$G$12:$G$500")))</f>
        <v>#REF!</v>
      </c>
      <c r="AB3" s="75" t="e">
        <f ca="1">SUMIF(INDIRECT(Z$1&amp;"!$C$12:$C$500"),$A3,INDIRECT(Z$1&amp;"!$h$12:$h$500"))</f>
        <v>#REF!</v>
      </c>
      <c r="AC3" s="76" t="e">
        <f ca="1">IFERROR((1-AB3/AA3),NA())</f>
        <v>#N/A</v>
      </c>
    </row>
    <row r="4" spans="1:29">
      <c r="A4" t="s">
        <v>35</v>
      </c>
      <c r="B4" s="74">
        <f t="shared" ref="B4:B14" ca="1" si="0">IFERROR(AVERAGEIF(INDIRECT(B$1&amp;"!$C$12:$C$500"),$A4,INDIRECT(B$1&amp;"!$E$12:$E$500")),NA())</f>
        <v>0.05</v>
      </c>
      <c r="C4" s="75">
        <f t="shared" ref="C4:C14" ca="1" si="1">IF(SUMIF(INDIRECT(B$1&amp;"!$C$12:$C$500"),$A4,INDIRECT(B$1&amp;"!$G$12:$G$500"))=0,NA(),SUMIF(INDIRECT(B$1&amp;"!$C$12:$C$500"),$A4,INDIRECT(B$1&amp;"!$G$12:$G$500")))</f>
        <v>20</v>
      </c>
      <c r="D4" s="75">
        <f t="shared" ref="D4:D14" ca="1" si="2">SUMIF(INDIRECT(B$1&amp;"!$C$12:$C$500"),$A4,INDIRECT(B$1&amp;"!$h$12:$h$500"))</f>
        <v>19</v>
      </c>
      <c r="E4" s="76">
        <f t="shared" ref="E4:E14" ca="1" si="3">IFERROR((1-D4/C4),NA())</f>
        <v>5.0000000000000044E-2</v>
      </c>
      <c r="F4" s="74">
        <f t="shared" ref="F4:F14" ca="1" si="4">IFERROR(AVERAGEIF(INDIRECT(F$1&amp;"!$C$12:$C$500"),$A4,INDIRECT(F$1&amp;"!$E$12:$E$500")),NA())</f>
        <v>0</v>
      </c>
      <c r="G4" s="75">
        <f t="shared" ref="G4:G14" ca="1" si="5">IF(SUMIF(INDIRECT(F$1&amp;"!$C$12:$C$500"),$A4,INDIRECT(F$1&amp;"!$G$12:$G$500"))=0,NA(),SUMIF(INDIRECT(F$1&amp;"!$C$12:$C$500"),$A4,INDIRECT(F$1&amp;"!$G$12:$G$500")))</f>
        <v>20</v>
      </c>
      <c r="H4" s="75">
        <f t="shared" ref="H4:H14" ca="1" si="6">SUMIF(INDIRECT(F$1&amp;"!$C$12:$C$500"),$A4,INDIRECT(F$1&amp;"!$h$12:$h$500"))</f>
        <v>20</v>
      </c>
      <c r="I4" s="76">
        <f t="shared" ref="I4:I14" ca="1" si="7">IFERROR((1-H4/G4),NA())</f>
        <v>0</v>
      </c>
      <c r="J4" s="74" t="e">
        <f t="shared" ref="J4:J14" ca="1" si="8">IFERROR(AVERAGEIF(INDIRECT(J$1&amp;"!$C$12:$C$500"),$A4,INDIRECT(J$1&amp;"!$E$12:$E$500")),NA())</f>
        <v>#N/A</v>
      </c>
      <c r="K4" s="75" t="e">
        <f t="shared" ref="K4:K14" ca="1" si="9">IF(SUMIF(INDIRECT(J$1&amp;"!$C$12:$C$500"),$A4,INDIRECT(J$1&amp;"!$G$12:$G$500"))=0,NA(),SUMIF(INDIRECT(J$1&amp;"!$C$12:$C$500"),$A4,INDIRECT(J$1&amp;"!$G$12:$G$500")))</f>
        <v>#N/A</v>
      </c>
      <c r="L4" s="75">
        <f t="shared" ref="L4:L14" ca="1" si="10">SUMIF(INDIRECT(J$1&amp;"!$C$12:$C$500"),$A4,INDIRECT(J$1&amp;"!$h$12:$h$500"))</f>
        <v>0</v>
      </c>
      <c r="M4" s="76" t="e">
        <f t="shared" ref="M4:M14" ca="1" si="11">IFERROR((1-L4/K4),NA())</f>
        <v>#N/A</v>
      </c>
      <c r="N4" s="74" t="e">
        <f t="shared" ref="N4:N14" ca="1" si="12">IFERROR(AVERAGEIF(INDIRECT(N$1&amp;"!$C$12:$C$500"),$A4,INDIRECT(N$1&amp;"!$E$12:$E$500")),NA())</f>
        <v>#N/A</v>
      </c>
      <c r="O4" s="75" t="e">
        <f t="shared" ref="O4:O14" ca="1" si="13">IF(SUMIF(INDIRECT(N$1&amp;"!$C$12:$C$500"),$A4,INDIRECT(N$1&amp;"!$G$12:$G$500"))=0,NA(),SUMIF(INDIRECT(N$1&amp;"!$C$12:$C$500"),$A4,INDIRECT(N$1&amp;"!$G$12:$G$500")))</f>
        <v>#REF!</v>
      </c>
      <c r="P4" s="75" t="e">
        <f t="shared" ref="P4:P14" ca="1" si="14">SUMIF(INDIRECT(N$1&amp;"!$C$12:$C$500"),$A4,INDIRECT(N$1&amp;"!$h$12:$h$500"))</f>
        <v>#REF!</v>
      </c>
      <c r="Q4" s="76" t="e">
        <f t="shared" ref="Q4:Q14" ca="1" si="15">IFERROR((1-P4/O4),NA())</f>
        <v>#N/A</v>
      </c>
      <c r="R4" s="74" t="e">
        <f t="shared" ref="R4:R14" ca="1" si="16">IFERROR(AVERAGEIF(INDIRECT(R$1&amp;"!$C$12:$C$500"),$A4,INDIRECT(R$1&amp;"!$E$12:$E$500")),NA())</f>
        <v>#N/A</v>
      </c>
      <c r="S4" s="75" t="e">
        <f t="shared" ref="S4:S14" ca="1" si="17">IF(SUMIF(INDIRECT(R$1&amp;"!$C$12:$C$500"),$A4,INDIRECT(R$1&amp;"!$G$12:$G$500"))=0,NA(),SUMIF(INDIRECT(R$1&amp;"!$C$12:$C$500"),$A4,INDIRECT(R$1&amp;"!$G$12:$G$500")))</f>
        <v>#REF!</v>
      </c>
      <c r="T4" s="75" t="e">
        <f t="shared" ref="T4:T14" ca="1" si="18">SUMIF(INDIRECT(R$1&amp;"!$C$12:$C$500"),$A4,INDIRECT(R$1&amp;"!$h$12:$h$500"))</f>
        <v>#REF!</v>
      </c>
      <c r="U4" s="76" t="e">
        <f t="shared" ref="U4:U14" ca="1" si="19">IFERROR((1-T4/S4),NA())</f>
        <v>#N/A</v>
      </c>
      <c r="V4" s="74" t="e">
        <f t="shared" ref="V4:V14" ca="1" si="20">IFERROR(AVERAGEIF(INDIRECT(V$1&amp;"!$C$12:$C$500"),$A4,INDIRECT(V$1&amp;"!$E$12:$E$500")),NA())</f>
        <v>#N/A</v>
      </c>
      <c r="W4" s="75" t="e">
        <f t="shared" ref="W4:W14" ca="1" si="21">IF(SUMIF(INDIRECT(V$1&amp;"!$C$12:$C$500"),$A4,INDIRECT(V$1&amp;"!$G$12:$G$500"))=0,NA(),SUMIF(INDIRECT(V$1&amp;"!$C$12:$C$500"),$A4,INDIRECT(V$1&amp;"!$G$12:$G$500")))</f>
        <v>#REF!</v>
      </c>
      <c r="X4" s="75" t="e">
        <f t="shared" ref="X4:X14" ca="1" si="22">SUMIF(INDIRECT(V$1&amp;"!$C$12:$C$500"),$A4,INDIRECT(V$1&amp;"!$h$12:$h$500"))</f>
        <v>#REF!</v>
      </c>
      <c r="Y4" s="76" t="e">
        <f t="shared" ref="Y4:Y14" ca="1" si="23">IFERROR((1-X4/W4),NA())</f>
        <v>#N/A</v>
      </c>
      <c r="Z4" s="74" t="e">
        <f t="shared" ref="Z4:Z14" ca="1" si="24">IFERROR(AVERAGEIF(INDIRECT(Z$1&amp;"!$C$12:$C$500"),$A4,INDIRECT(Z$1&amp;"!$E$12:$E$500")),NA())</f>
        <v>#N/A</v>
      </c>
      <c r="AA4" s="75" t="e">
        <f t="shared" ref="AA4:AA14" ca="1" si="25">IF(SUMIF(INDIRECT(Z$1&amp;"!$C$12:$C$500"),$A4,INDIRECT(Z$1&amp;"!$G$12:$G$500"))=0,NA(),SUMIF(INDIRECT(Z$1&amp;"!$C$12:$C$500"),$A4,INDIRECT(Z$1&amp;"!$G$12:$G$500")))</f>
        <v>#REF!</v>
      </c>
      <c r="AB4" s="75" t="e">
        <f t="shared" ref="AB4:AB14" ca="1" si="26">SUMIF(INDIRECT(Z$1&amp;"!$C$12:$C$500"),$A4,INDIRECT(Z$1&amp;"!$h$12:$h$500"))</f>
        <v>#REF!</v>
      </c>
      <c r="AC4" s="76" t="e">
        <f t="shared" ref="AC4:AC14" ca="1" si="27">IFERROR((1-AB4/AA4),NA())</f>
        <v>#N/A</v>
      </c>
    </row>
    <row r="5" spans="1:29">
      <c r="A5" t="s">
        <v>48</v>
      </c>
      <c r="B5" s="74" t="e">
        <f t="shared" ca="1" si="0"/>
        <v>#N/A</v>
      </c>
      <c r="C5" s="75" t="e">
        <f t="shared" ca="1" si="1"/>
        <v>#N/A</v>
      </c>
      <c r="D5" s="75">
        <f t="shared" ca="1" si="2"/>
        <v>0</v>
      </c>
      <c r="E5" s="76" t="e">
        <f t="shared" ca="1" si="3"/>
        <v>#N/A</v>
      </c>
      <c r="F5" s="74" t="e">
        <f t="shared" ca="1" si="4"/>
        <v>#N/A</v>
      </c>
      <c r="G5" s="75" t="e">
        <f t="shared" ca="1" si="5"/>
        <v>#N/A</v>
      </c>
      <c r="H5" s="75">
        <f t="shared" ca="1" si="6"/>
        <v>0</v>
      </c>
      <c r="I5" s="76" t="e">
        <f t="shared" ca="1" si="7"/>
        <v>#N/A</v>
      </c>
      <c r="J5" s="74" t="e">
        <f t="shared" ca="1" si="8"/>
        <v>#N/A</v>
      </c>
      <c r="K5" s="75" t="e">
        <f t="shared" ca="1" si="9"/>
        <v>#N/A</v>
      </c>
      <c r="L5" s="75">
        <f t="shared" ca="1" si="10"/>
        <v>0</v>
      </c>
      <c r="M5" s="76" t="e">
        <f t="shared" ca="1" si="11"/>
        <v>#N/A</v>
      </c>
      <c r="N5" s="74" t="e">
        <f t="shared" ca="1" si="12"/>
        <v>#N/A</v>
      </c>
      <c r="O5" s="75" t="e">
        <f t="shared" ca="1" si="13"/>
        <v>#REF!</v>
      </c>
      <c r="P5" s="75" t="e">
        <f t="shared" ca="1" si="14"/>
        <v>#REF!</v>
      </c>
      <c r="Q5" s="76" t="e">
        <f t="shared" ca="1" si="15"/>
        <v>#N/A</v>
      </c>
      <c r="R5" s="74" t="e">
        <f t="shared" ca="1" si="16"/>
        <v>#N/A</v>
      </c>
      <c r="S5" s="75" t="e">
        <f t="shared" ca="1" si="17"/>
        <v>#REF!</v>
      </c>
      <c r="T5" s="75" t="e">
        <f t="shared" ca="1" si="18"/>
        <v>#REF!</v>
      </c>
      <c r="U5" s="76" t="e">
        <f t="shared" ca="1" si="19"/>
        <v>#N/A</v>
      </c>
      <c r="V5" s="74" t="e">
        <f t="shared" ca="1" si="20"/>
        <v>#N/A</v>
      </c>
      <c r="W5" s="75" t="e">
        <f t="shared" ca="1" si="21"/>
        <v>#REF!</v>
      </c>
      <c r="X5" s="75" t="e">
        <f t="shared" ca="1" si="22"/>
        <v>#REF!</v>
      </c>
      <c r="Y5" s="76" t="e">
        <f t="shared" ca="1" si="23"/>
        <v>#N/A</v>
      </c>
      <c r="Z5" s="74" t="e">
        <f t="shared" ca="1" si="24"/>
        <v>#N/A</v>
      </c>
      <c r="AA5" s="75" t="e">
        <f t="shared" ca="1" si="25"/>
        <v>#REF!</v>
      </c>
      <c r="AB5" s="75" t="e">
        <f t="shared" ca="1" si="26"/>
        <v>#REF!</v>
      </c>
      <c r="AC5" s="76" t="e">
        <f t="shared" ca="1" si="27"/>
        <v>#N/A</v>
      </c>
    </row>
    <row r="6" spans="1:29">
      <c r="A6" t="s">
        <v>49</v>
      </c>
      <c r="B6" s="74" t="e">
        <f t="shared" ca="1" si="0"/>
        <v>#N/A</v>
      </c>
      <c r="C6" s="75" t="e">
        <f t="shared" ca="1" si="1"/>
        <v>#N/A</v>
      </c>
      <c r="D6" s="75">
        <f t="shared" ca="1" si="2"/>
        <v>0</v>
      </c>
      <c r="E6" s="76" t="e">
        <f t="shared" ca="1" si="3"/>
        <v>#N/A</v>
      </c>
      <c r="F6" s="74">
        <f t="shared" ca="1" si="4"/>
        <v>722</v>
      </c>
      <c r="G6" s="75">
        <f t="shared" ca="1" si="5"/>
        <v>20</v>
      </c>
      <c r="H6" s="75">
        <f t="shared" ca="1" si="6"/>
        <v>17</v>
      </c>
      <c r="I6" s="76">
        <f t="shared" ca="1" si="7"/>
        <v>0.15000000000000002</v>
      </c>
      <c r="J6" s="74" t="e">
        <f t="shared" ca="1" si="8"/>
        <v>#N/A</v>
      </c>
      <c r="K6" s="75" t="e">
        <f t="shared" ca="1" si="9"/>
        <v>#N/A</v>
      </c>
      <c r="L6" s="75">
        <f t="shared" ca="1" si="10"/>
        <v>0</v>
      </c>
      <c r="M6" s="76" t="e">
        <f t="shared" ca="1" si="11"/>
        <v>#N/A</v>
      </c>
      <c r="N6" s="74" t="e">
        <f t="shared" ca="1" si="12"/>
        <v>#N/A</v>
      </c>
      <c r="O6" s="75" t="e">
        <f t="shared" ca="1" si="13"/>
        <v>#REF!</v>
      </c>
      <c r="P6" s="75" t="e">
        <f t="shared" ca="1" si="14"/>
        <v>#REF!</v>
      </c>
      <c r="Q6" s="76" t="e">
        <f t="shared" ca="1" si="15"/>
        <v>#N/A</v>
      </c>
      <c r="R6" s="74" t="e">
        <f t="shared" ca="1" si="16"/>
        <v>#N/A</v>
      </c>
      <c r="S6" s="75" t="e">
        <f t="shared" ca="1" si="17"/>
        <v>#REF!</v>
      </c>
      <c r="T6" s="75" t="e">
        <f t="shared" ca="1" si="18"/>
        <v>#REF!</v>
      </c>
      <c r="U6" s="76" t="e">
        <f t="shared" ca="1" si="19"/>
        <v>#N/A</v>
      </c>
      <c r="V6" s="74" t="e">
        <f t="shared" ca="1" si="20"/>
        <v>#N/A</v>
      </c>
      <c r="W6" s="75" t="e">
        <f t="shared" ca="1" si="21"/>
        <v>#REF!</v>
      </c>
      <c r="X6" s="75" t="e">
        <f t="shared" ca="1" si="22"/>
        <v>#REF!</v>
      </c>
      <c r="Y6" s="76" t="e">
        <f t="shared" ca="1" si="23"/>
        <v>#N/A</v>
      </c>
      <c r="Z6" s="74" t="e">
        <f t="shared" ca="1" si="24"/>
        <v>#N/A</v>
      </c>
      <c r="AA6" s="75" t="e">
        <f t="shared" ca="1" si="25"/>
        <v>#REF!</v>
      </c>
      <c r="AB6" s="75" t="e">
        <f t="shared" ca="1" si="26"/>
        <v>#REF!</v>
      </c>
      <c r="AC6" s="76" t="e">
        <f t="shared" ca="1" si="27"/>
        <v>#N/A</v>
      </c>
    </row>
    <row r="7" spans="1:29">
      <c r="A7" t="s">
        <v>50</v>
      </c>
      <c r="B7" s="74">
        <f t="shared" ca="1" si="0"/>
        <v>991</v>
      </c>
      <c r="C7" s="75">
        <f t="shared" ca="1" si="1"/>
        <v>20</v>
      </c>
      <c r="D7" s="75">
        <f t="shared" ca="1" si="2"/>
        <v>12</v>
      </c>
      <c r="E7" s="76">
        <f t="shared" ca="1" si="3"/>
        <v>0.4</v>
      </c>
      <c r="F7" s="74">
        <f t="shared" ca="1" si="4"/>
        <v>3406</v>
      </c>
      <c r="G7" s="75">
        <f t="shared" ca="1" si="5"/>
        <v>20</v>
      </c>
      <c r="H7" s="75">
        <f t="shared" ca="1" si="6"/>
        <v>0</v>
      </c>
      <c r="I7" s="76">
        <f t="shared" ca="1" si="7"/>
        <v>1</v>
      </c>
      <c r="J7" s="74">
        <f t="shared" ca="1" si="8"/>
        <v>7736.5</v>
      </c>
      <c r="K7" s="75">
        <f t="shared" ca="1" si="9"/>
        <v>20</v>
      </c>
      <c r="L7" s="75">
        <f t="shared" ca="1" si="10"/>
        <v>0</v>
      </c>
      <c r="M7" s="76">
        <f t="shared" ca="1" si="11"/>
        <v>1</v>
      </c>
      <c r="N7" s="74" t="e">
        <f t="shared" ca="1" si="12"/>
        <v>#N/A</v>
      </c>
      <c r="O7" s="75" t="e">
        <f t="shared" ca="1" si="13"/>
        <v>#REF!</v>
      </c>
      <c r="P7" s="75" t="e">
        <f t="shared" ca="1" si="14"/>
        <v>#REF!</v>
      </c>
      <c r="Q7" s="76" t="e">
        <f t="shared" ca="1" si="15"/>
        <v>#N/A</v>
      </c>
      <c r="R7" s="74" t="e">
        <f t="shared" ca="1" si="16"/>
        <v>#N/A</v>
      </c>
      <c r="S7" s="75" t="e">
        <f t="shared" ca="1" si="17"/>
        <v>#REF!</v>
      </c>
      <c r="T7" s="75" t="e">
        <f t="shared" ca="1" si="18"/>
        <v>#REF!</v>
      </c>
      <c r="U7" s="76" t="e">
        <f t="shared" ca="1" si="19"/>
        <v>#N/A</v>
      </c>
      <c r="V7" s="74" t="e">
        <f t="shared" ca="1" si="20"/>
        <v>#N/A</v>
      </c>
      <c r="W7" s="75" t="e">
        <f t="shared" ca="1" si="21"/>
        <v>#REF!</v>
      </c>
      <c r="X7" s="75" t="e">
        <f t="shared" ca="1" si="22"/>
        <v>#REF!</v>
      </c>
      <c r="Y7" s="76" t="e">
        <f t="shared" ca="1" si="23"/>
        <v>#N/A</v>
      </c>
      <c r="Z7" s="74" t="e">
        <f t="shared" ca="1" si="24"/>
        <v>#N/A</v>
      </c>
      <c r="AA7" s="75" t="e">
        <f t="shared" ca="1" si="25"/>
        <v>#REF!</v>
      </c>
      <c r="AB7" s="75" t="e">
        <f t="shared" ca="1" si="26"/>
        <v>#REF!</v>
      </c>
      <c r="AC7" s="76" t="e">
        <f t="shared" ca="1" si="27"/>
        <v>#N/A</v>
      </c>
    </row>
    <row r="8" spans="1:29">
      <c r="A8" t="s">
        <v>51</v>
      </c>
      <c r="B8" s="74" t="e">
        <f t="shared" ca="1" si="0"/>
        <v>#N/A</v>
      </c>
      <c r="C8" s="75" t="e">
        <f t="shared" ca="1" si="1"/>
        <v>#N/A</v>
      </c>
      <c r="D8" s="75">
        <f t="shared" ca="1" si="2"/>
        <v>0</v>
      </c>
      <c r="E8" s="76" t="e">
        <f t="shared" ca="1" si="3"/>
        <v>#N/A</v>
      </c>
      <c r="F8" s="74">
        <f t="shared" ca="1" si="4"/>
        <v>10261.5</v>
      </c>
      <c r="G8" s="75">
        <f t="shared" ca="1" si="5"/>
        <v>20</v>
      </c>
      <c r="H8" s="75">
        <f t="shared" ca="1" si="6"/>
        <v>0</v>
      </c>
      <c r="I8" s="76">
        <f t="shared" ca="1" si="7"/>
        <v>1</v>
      </c>
      <c r="J8" s="74" t="e">
        <f t="shared" ca="1" si="8"/>
        <v>#N/A</v>
      </c>
      <c r="K8" s="75" t="e">
        <f t="shared" ca="1" si="9"/>
        <v>#N/A</v>
      </c>
      <c r="L8" s="75">
        <f t="shared" ca="1" si="10"/>
        <v>0</v>
      </c>
      <c r="M8" s="76" t="e">
        <f t="shared" ca="1" si="11"/>
        <v>#N/A</v>
      </c>
      <c r="N8" s="74" t="e">
        <f t="shared" ca="1" si="12"/>
        <v>#N/A</v>
      </c>
      <c r="O8" s="75" t="e">
        <f t="shared" ca="1" si="13"/>
        <v>#REF!</v>
      </c>
      <c r="P8" s="75" t="e">
        <f t="shared" ca="1" si="14"/>
        <v>#REF!</v>
      </c>
      <c r="Q8" s="76" t="e">
        <f t="shared" ca="1" si="15"/>
        <v>#N/A</v>
      </c>
      <c r="R8" s="74" t="e">
        <f t="shared" ca="1" si="16"/>
        <v>#N/A</v>
      </c>
      <c r="S8" s="75" t="e">
        <f t="shared" ca="1" si="17"/>
        <v>#REF!</v>
      </c>
      <c r="T8" s="75" t="e">
        <f t="shared" ca="1" si="18"/>
        <v>#REF!</v>
      </c>
      <c r="U8" s="76" t="e">
        <f t="shared" ca="1" si="19"/>
        <v>#N/A</v>
      </c>
      <c r="V8" s="74" t="e">
        <f t="shared" ca="1" si="20"/>
        <v>#N/A</v>
      </c>
      <c r="W8" s="75" t="e">
        <f t="shared" ca="1" si="21"/>
        <v>#REF!</v>
      </c>
      <c r="X8" s="75" t="e">
        <f t="shared" ca="1" si="22"/>
        <v>#REF!</v>
      </c>
      <c r="Y8" s="76" t="e">
        <f t="shared" ca="1" si="23"/>
        <v>#N/A</v>
      </c>
      <c r="Z8" s="74" t="e">
        <f t="shared" ca="1" si="24"/>
        <v>#N/A</v>
      </c>
      <c r="AA8" s="75" t="e">
        <f t="shared" ca="1" si="25"/>
        <v>#REF!</v>
      </c>
      <c r="AB8" s="75" t="e">
        <f t="shared" ca="1" si="26"/>
        <v>#REF!</v>
      </c>
      <c r="AC8" s="76" t="e">
        <f t="shared" ca="1" si="27"/>
        <v>#N/A</v>
      </c>
    </row>
    <row r="9" spans="1:29">
      <c r="A9" t="s">
        <v>52</v>
      </c>
      <c r="B9" s="74" t="e">
        <f t="shared" ca="1" si="0"/>
        <v>#N/A</v>
      </c>
      <c r="C9" s="75" t="e">
        <f t="shared" ca="1" si="1"/>
        <v>#N/A</v>
      </c>
      <c r="D9" s="75">
        <f t="shared" ca="1" si="2"/>
        <v>0</v>
      </c>
      <c r="E9" s="76" t="e">
        <f t="shared" ca="1" si="3"/>
        <v>#N/A</v>
      </c>
      <c r="F9" s="74">
        <f t="shared" ca="1" si="4"/>
        <v>165.5</v>
      </c>
      <c r="G9" s="75">
        <f t="shared" ca="1" si="5"/>
        <v>20</v>
      </c>
      <c r="H9" s="75">
        <f t="shared" ca="1" si="6"/>
        <v>20</v>
      </c>
      <c r="I9" s="76">
        <f t="shared" ca="1" si="7"/>
        <v>0</v>
      </c>
      <c r="J9" s="74" t="e">
        <f t="shared" ca="1" si="8"/>
        <v>#N/A</v>
      </c>
      <c r="K9" s="75" t="e">
        <f t="shared" ca="1" si="9"/>
        <v>#N/A</v>
      </c>
      <c r="L9" s="75">
        <f t="shared" ca="1" si="10"/>
        <v>0</v>
      </c>
      <c r="M9" s="76" t="e">
        <f t="shared" ca="1" si="11"/>
        <v>#N/A</v>
      </c>
      <c r="N9" s="74" t="e">
        <f t="shared" ca="1" si="12"/>
        <v>#N/A</v>
      </c>
      <c r="O9" s="75" t="e">
        <f t="shared" ca="1" si="13"/>
        <v>#REF!</v>
      </c>
      <c r="P9" s="75" t="e">
        <f t="shared" ca="1" si="14"/>
        <v>#REF!</v>
      </c>
      <c r="Q9" s="76" t="e">
        <f t="shared" ca="1" si="15"/>
        <v>#N/A</v>
      </c>
      <c r="R9" s="74" t="e">
        <f t="shared" ca="1" si="16"/>
        <v>#N/A</v>
      </c>
      <c r="S9" s="75" t="e">
        <f t="shared" ca="1" si="17"/>
        <v>#REF!</v>
      </c>
      <c r="T9" s="75" t="e">
        <f t="shared" ca="1" si="18"/>
        <v>#REF!</v>
      </c>
      <c r="U9" s="76" t="e">
        <f t="shared" ca="1" si="19"/>
        <v>#N/A</v>
      </c>
      <c r="V9" s="74" t="e">
        <f t="shared" ca="1" si="20"/>
        <v>#N/A</v>
      </c>
      <c r="W9" s="75" t="e">
        <f t="shared" ca="1" si="21"/>
        <v>#REF!</v>
      </c>
      <c r="X9" s="75" t="e">
        <f t="shared" ca="1" si="22"/>
        <v>#REF!</v>
      </c>
      <c r="Y9" s="76" t="e">
        <f t="shared" ca="1" si="23"/>
        <v>#N/A</v>
      </c>
      <c r="Z9" s="74" t="e">
        <f t="shared" ca="1" si="24"/>
        <v>#N/A</v>
      </c>
      <c r="AA9" s="75" t="e">
        <f t="shared" ca="1" si="25"/>
        <v>#REF!</v>
      </c>
      <c r="AB9" s="75" t="e">
        <f t="shared" ca="1" si="26"/>
        <v>#REF!</v>
      </c>
      <c r="AC9" s="76" t="e">
        <f t="shared" ca="1" si="27"/>
        <v>#N/A</v>
      </c>
    </row>
    <row r="10" spans="1:29">
      <c r="A10" t="s">
        <v>53</v>
      </c>
      <c r="B10" s="74" t="e">
        <f t="shared" ca="1" si="0"/>
        <v>#N/A</v>
      </c>
      <c r="C10" s="75" t="e">
        <f t="shared" ca="1" si="1"/>
        <v>#N/A</v>
      </c>
      <c r="D10" s="75">
        <f t="shared" ca="1" si="2"/>
        <v>0</v>
      </c>
      <c r="E10" s="76" t="e">
        <f t="shared" ca="1" si="3"/>
        <v>#N/A</v>
      </c>
      <c r="F10" s="74" t="e">
        <f t="shared" ca="1" si="4"/>
        <v>#N/A</v>
      </c>
      <c r="G10" s="75" t="e">
        <f t="shared" ca="1" si="5"/>
        <v>#N/A</v>
      </c>
      <c r="H10" s="75">
        <f t="shared" ca="1" si="6"/>
        <v>0</v>
      </c>
      <c r="I10" s="76" t="e">
        <f t="shared" ca="1" si="7"/>
        <v>#N/A</v>
      </c>
      <c r="J10" s="74" t="e">
        <f t="shared" ca="1" si="8"/>
        <v>#N/A</v>
      </c>
      <c r="K10" s="75" t="e">
        <f t="shared" ca="1" si="9"/>
        <v>#N/A</v>
      </c>
      <c r="L10" s="75">
        <f t="shared" ca="1" si="10"/>
        <v>0</v>
      </c>
      <c r="M10" s="76" t="e">
        <f t="shared" ca="1" si="11"/>
        <v>#N/A</v>
      </c>
      <c r="N10" s="74" t="e">
        <f t="shared" ca="1" si="12"/>
        <v>#N/A</v>
      </c>
      <c r="O10" s="75" t="e">
        <f t="shared" ca="1" si="13"/>
        <v>#REF!</v>
      </c>
      <c r="P10" s="75" t="e">
        <f t="shared" ca="1" si="14"/>
        <v>#REF!</v>
      </c>
      <c r="Q10" s="76" t="e">
        <f t="shared" ca="1" si="15"/>
        <v>#N/A</v>
      </c>
      <c r="R10" s="74" t="e">
        <f t="shared" ca="1" si="16"/>
        <v>#N/A</v>
      </c>
      <c r="S10" s="75" t="e">
        <f t="shared" ca="1" si="17"/>
        <v>#REF!</v>
      </c>
      <c r="T10" s="75" t="e">
        <f t="shared" ca="1" si="18"/>
        <v>#REF!</v>
      </c>
      <c r="U10" s="76" t="e">
        <f t="shared" ca="1" si="19"/>
        <v>#N/A</v>
      </c>
      <c r="V10" s="74" t="e">
        <f t="shared" ca="1" si="20"/>
        <v>#N/A</v>
      </c>
      <c r="W10" s="75" t="e">
        <f t="shared" ca="1" si="21"/>
        <v>#REF!</v>
      </c>
      <c r="X10" s="75" t="e">
        <f t="shared" ca="1" si="22"/>
        <v>#REF!</v>
      </c>
      <c r="Y10" s="76" t="e">
        <f t="shared" ca="1" si="23"/>
        <v>#N/A</v>
      </c>
      <c r="Z10" s="74" t="e">
        <f t="shared" ca="1" si="24"/>
        <v>#N/A</v>
      </c>
      <c r="AA10" s="75" t="e">
        <f t="shared" ca="1" si="25"/>
        <v>#REF!</v>
      </c>
      <c r="AB10" s="75" t="e">
        <f t="shared" ca="1" si="26"/>
        <v>#REF!</v>
      </c>
      <c r="AC10" s="76" t="e">
        <f t="shared" ca="1" si="27"/>
        <v>#N/A</v>
      </c>
    </row>
    <row r="11" spans="1:29">
      <c r="A11" t="s">
        <v>54</v>
      </c>
      <c r="B11" s="74" t="e">
        <f t="shared" ca="1" si="0"/>
        <v>#N/A</v>
      </c>
      <c r="C11" s="75" t="e">
        <f t="shared" ca="1" si="1"/>
        <v>#N/A</v>
      </c>
      <c r="D11" s="75">
        <f t="shared" ca="1" si="2"/>
        <v>0</v>
      </c>
      <c r="E11" s="76" t="e">
        <f t="shared" ca="1" si="3"/>
        <v>#N/A</v>
      </c>
      <c r="F11" s="74" t="e">
        <f t="shared" ca="1" si="4"/>
        <v>#N/A</v>
      </c>
      <c r="G11" s="75" t="e">
        <f t="shared" ca="1" si="5"/>
        <v>#N/A</v>
      </c>
      <c r="H11" s="75">
        <f t="shared" ca="1" si="6"/>
        <v>0</v>
      </c>
      <c r="I11" s="76" t="e">
        <f t="shared" ca="1" si="7"/>
        <v>#N/A</v>
      </c>
      <c r="J11" s="74" t="e">
        <f t="shared" ca="1" si="8"/>
        <v>#N/A</v>
      </c>
      <c r="K11" s="75" t="e">
        <f t="shared" ca="1" si="9"/>
        <v>#N/A</v>
      </c>
      <c r="L11" s="75">
        <f t="shared" ca="1" si="10"/>
        <v>0</v>
      </c>
      <c r="M11" s="76" t="e">
        <f t="shared" ca="1" si="11"/>
        <v>#N/A</v>
      </c>
      <c r="N11" s="74" t="e">
        <f t="shared" ca="1" si="12"/>
        <v>#N/A</v>
      </c>
      <c r="O11" s="75" t="e">
        <f t="shared" ca="1" si="13"/>
        <v>#REF!</v>
      </c>
      <c r="P11" s="75" t="e">
        <f t="shared" ca="1" si="14"/>
        <v>#REF!</v>
      </c>
      <c r="Q11" s="76" t="e">
        <f t="shared" ca="1" si="15"/>
        <v>#N/A</v>
      </c>
      <c r="R11" s="74" t="e">
        <f t="shared" ca="1" si="16"/>
        <v>#N/A</v>
      </c>
      <c r="S11" s="75" t="e">
        <f t="shared" ca="1" si="17"/>
        <v>#REF!</v>
      </c>
      <c r="T11" s="75" t="e">
        <f t="shared" ca="1" si="18"/>
        <v>#REF!</v>
      </c>
      <c r="U11" s="76" t="e">
        <f t="shared" ca="1" si="19"/>
        <v>#N/A</v>
      </c>
      <c r="V11" s="74" t="e">
        <f t="shared" ca="1" si="20"/>
        <v>#N/A</v>
      </c>
      <c r="W11" s="75" t="e">
        <f t="shared" ca="1" si="21"/>
        <v>#REF!</v>
      </c>
      <c r="X11" s="75" t="e">
        <f t="shared" ca="1" si="22"/>
        <v>#REF!</v>
      </c>
      <c r="Y11" s="76" t="e">
        <f t="shared" ca="1" si="23"/>
        <v>#N/A</v>
      </c>
      <c r="Z11" s="74" t="e">
        <f t="shared" ca="1" si="24"/>
        <v>#N/A</v>
      </c>
      <c r="AA11" s="75" t="e">
        <f t="shared" ca="1" si="25"/>
        <v>#REF!</v>
      </c>
      <c r="AB11" s="75" t="e">
        <f t="shared" ca="1" si="26"/>
        <v>#REF!</v>
      </c>
      <c r="AC11" s="76" t="e">
        <f t="shared" ca="1" si="27"/>
        <v>#N/A</v>
      </c>
    </row>
    <row r="12" spans="1:29">
      <c r="A12" t="s">
        <v>55</v>
      </c>
      <c r="B12" s="74" t="e">
        <f t="shared" ca="1" si="0"/>
        <v>#N/A</v>
      </c>
      <c r="C12" s="75" t="e">
        <f t="shared" ca="1" si="1"/>
        <v>#N/A</v>
      </c>
      <c r="D12" s="75">
        <f t="shared" ca="1" si="2"/>
        <v>0</v>
      </c>
      <c r="E12" s="76" t="e">
        <f t="shared" ca="1" si="3"/>
        <v>#N/A</v>
      </c>
      <c r="F12" s="74" t="e">
        <f t="shared" ca="1" si="4"/>
        <v>#N/A</v>
      </c>
      <c r="G12" s="75" t="e">
        <f t="shared" ca="1" si="5"/>
        <v>#N/A</v>
      </c>
      <c r="H12" s="75">
        <f t="shared" ca="1" si="6"/>
        <v>0</v>
      </c>
      <c r="I12" s="76" t="e">
        <f t="shared" ca="1" si="7"/>
        <v>#N/A</v>
      </c>
      <c r="J12" s="74">
        <f t="shared" ca="1" si="8"/>
        <v>8317</v>
      </c>
      <c r="K12" s="75">
        <f t="shared" ca="1" si="9"/>
        <v>20</v>
      </c>
      <c r="L12" s="75">
        <f t="shared" ca="1" si="10"/>
        <v>1</v>
      </c>
      <c r="M12" s="76">
        <f t="shared" ca="1" si="11"/>
        <v>0.95</v>
      </c>
      <c r="N12" s="74" t="e">
        <f t="shared" ca="1" si="12"/>
        <v>#N/A</v>
      </c>
      <c r="O12" s="75" t="e">
        <f t="shared" ca="1" si="13"/>
        <v>#REF!</v>
      </c>
      <c r="P12" s="75" t="e">
        <f t="shared" ca="1" si="14"/>
        <v>#REF!</v>
      </c>
      <c r="Q12" s="76" t="e">
        <f t="shared" ca="1" si="15"/>
        <v>#N/A</v>
      </c>
      <c r="R12" s="74" t="e">
        <f t="shared" ca="1" si="16"/>
        <v>#N/A</v>
      </c>
      <c r="S12" s="75" t="e">
        <f t="shared" ca="1" si="17"/>
        <v>#REF!</v>
      </c>
      <c r="T12" s="75" t="e">
        <f t="shared" ca="1" si="18"/>
        <v>#REF!</v>
      </c>
      <c r="U12" s="76" t="e">
        <f t="shared" ca="1" si="19"/>
        <v>#N/A</v>
      </c>
      <c r="V12" s="74" t="e">
        <f t="shared" ca="1" si="20"/>
        <v>#N/A</v>
      </c>
      <c r="W12" s="75" t="e">
        <f t="shared" ca="1" si="21"/>
        <v>#REF!</v>
      </c>
      <c r="X12" s="75" t="e">
        <f t="shared" ca="1" si="22"/>
        <v>#REF!</v>
      </c>
      <c r="Y12" s="76" t="e">
        <f t="shared" ca="1" si="23"/>
        <v>#N/A</v>
      </c>
      <c r="Z12" s="74" t="e">
        <f t="shared" ca="1" si="24"/>
        <v>#N/A</v>
      </c>
      <c r="AA12" s="75" t="e">
        <f t="shared" ca="1" si="25"/>
        <v>#REF!</v>
      </c>
      <c r="AB12" s="75" t="e">
        <f t="shared" ca="1" si="26"/>
        <v>#REF!</v>
      </c>
      <c r="AC12" s="76" t="e">
        <f t="shared" ca="1" si="27"/>
        <v>#N/A</v>
      </c>
    </row>
    <row r="13" spans="1:29">
      <c r="A13" t="s">
        <v>27</v>
      </c>
      <c r="B13" s="74">
        <f t="shared" ca="1" si="0"/>
        <v>113</v>
      </c>
      <c r="C13" s="75">
        <f t="shared" ca="1" si="1"/>
        <v>20</v>
      </c>
      <c r="D13" s="75">
        <f t="shared" ca="1" si="2"/>
        <v>20</v>
      </c>
      <c r="E13" s="76">
        <f t="shared" ca="1" si="3"/>
        <v>0</v>
      </c>
      <c r="F13" s="74">
        <f t="shared" ca="1" si="4"/>
        <v>134</v>
      </c>
      <c r="G13" s="75">
        <f t="shared" ca="1" si="5"/>
        <v>20</v>
      </c>
      <c r="H13" s="75">
        <f t="shared" ca="1" si="6"/>
        <v>20</v>
      </c>
      <c r="I13" s="76">
        <f t="shared" ca="1" si="7"/>
        <v>0</v>
      </c>
      <c r="J13" s="74">
        <f t="shared" ca="1" si="8"/>
        <v>125</v>
      </c>
      <c r="K13" s="75">
        <f t="shared" ca="1" si="9"/>
        <v>20</v>
      </c>
      <c r="L13" s="75">
        <f t="shared" ca="1" si="10"/>
        <v>20</v>
      </c>
      <c r="M13" s="76">
        <f t="shared" ca="1" si="11"/>
        <v>0</v>
      </c>
      <c r="N13" s="74" t="e">
        <f t="shared" ca="1" si="12"/>
        <v>#N/A</v>
      </c>
      <c r="O13" s="75" t="e">
        <f t="shared" ca="1" si="13"/>
        <v>#REF!</v>
      </c>
      <c r="P13" s="75" t="e">
        <f t="shared" ca="1" si="14"/>
        <v>#REF!</v>
      </c>
      <c r="Q13" s="76" t="e">
        <f t="shared" ca="1" si="15"/>
        <v>#N/A</v>
      </c>
      <c r="R13" s="74" t="e">
        <f t="shared" ca="1" si="16"/>
        <v>#N/A</v>
      </c>
      <c r="S13" s="75" t="e">
        <f t="shared" ca="1" si="17"/>
        <v>#REF!</v>
      </c>
      <c r="T13" s="75" t="e">
        <f t="shared" ca="1" si="18"/>
        <v>#REF!</v>
      </c>
      <c r="U13" s="76" t="e">
        <f t="shared" ca="1" si="19"/>
        <v>#N/A</v>
      </c>
      <c r="V13" s="74" t="e">
        <f t="shared" ca="1" si="20"/>
        <v>#N/A</v>
      </c>
      <c r="W13" s="75" t="e">
        <f t="shared" ca="1" si="21"/>
        <v>#REF!</v>
      </c>
      <c r="X13" s="75" t="e">
        <f t="shared" ca="1" si="22"/>
        <v>#REF!</v>
      </c>
      <c r="Y13" s="76" t="e">
        <f t="shared" ca="1" si="23"/>
        <v>#N/A</v>
      </c>
      <c r="Z13" s="74" t="e">
        <f t="shared" ca="1" si="24"/>
        <v>#N/A</v>
      </c>
      <c r="AA13" s="75" t="e">
        <f t="shared" ca="1" si="25"/>
        <v>#REF!</v>
      </c>
      <c r="AB13" s="75" t="e">
        <f t="shared" ca="1" si="26"/>
        <v>#REF!</v>
      </c>
      <c r="AC13" s="76" t="e">
        <f t="shared" ca="1" si="27"/>
        <v>#N/A</v>
      </c>
    </row>
    <row r="14" spans="1:29" ht="17.25" thickBot="1">
      <c r="A14" t="s">
        <v>30</v>
      </c>
      <c r="B14" s="77">
        <f t="shared" ca="1" si="0"/>
        <v>8</v>
      </c>
      <c r="C14" s="78">
        <f t="shared" ca="1" si="1"/>
        <v>20</v>
      </c>
      <c r="D14" s="78">
        <f t="shared" ca="1" si="2"/>
        <v>20</v>
      </c>
      <c r="E14" s="79">
        <f t="shared" ca="1" si="3"/>
        <v>0</v>
      </c>
      <c r="F14" s="77">
        <f t="shared" ca="1" si="4"/>
        <v>73.5</v>
      </c>
      <c r="G14" s="78">
        <f t="shared" ca="1" si="5"/>
        <v>20</v>
      </c>
      <c r="H14" s="78">
        <f t="shared" ca="1" si="6"/>
        <v>20</v>
      </c>
      <c r="I14" s="79">
        <f t="shared" ca="1" si="7"/>
        <v>0</v>
      </c>
      <c r="J14" s="77">
        <f t="shared" ca="1" si="8"/>
        <v>15.5</v>
      </c>
      <c r="K14" s="78">
        <f t="shared" ca="1" si="9"/>
        <v>20</v>
      </c>
      <c r="L14" s="78">
        <f t="shared" ca="1" si="10"/>
        <v>20</v>
      </c>
      <c r="M14" s="79">
        <f t="shared" ca="1" si="11"/>
        <v>0</v>
      </c>
      <c r="N14" s="77" t="e">
        <f t="shared" ca="1" si="12"/>
        <v>#N/A</v>
      </c>
      <c r="O14" s="78" t="e">
        <f t="shared" ca="1" si="13"/>
        <v>#REF!</v>
      </c>
      <c r="P14" s="78" t="e">
        <f t="shared" ca="1" si="14"/>
        <v>#REF!</v>
      </c>
      <c r="Q14" s="79" t="e">
        <f t="shared" ca="1" si="15"/>
        <v>#N/A</v>
      </c>
      <c r="R14" s="77" t="e">
        <f t="shared" ca="1" si="16"/>
        <v>#N/A</v>
      </c>
      <c r="S14" s="78" t="e">
        <f t="shared" ca="1" si="17"/>
        <v>#REF!</v>
      </c>
      <c r="T14" s="78" t="e">
        <f t="shared" ca="1" si="18"/>
        <v>#REF!</v>
      </c>
      <c r="U14" s="79" t="e">
        <f t="shared" ca="1" si="19"/>
        <v>#N/A</v>
      </c>
      <c r="V14" s="77" t="e">
        <f t="shared" ca="1" si="20"/>
        <v>#N/A</v>
      </c>
      <c r="W14" s="78" t="e">
        <f t="shared" ca="1" si="21"/>
        <v>#REF!</v>
      </c>
      <c r="X14" s="78" t="e">
        <f t="shared" ca="1" si="22"/>
        <v>#REF!</v>
      </c>
      <c r="Y14" s="79" t="e">
        <f t="shared" ca="1" si="23"/>
        <v>#N/A</v>
      </c>
      <c r="Z14" s="77" t="e">
        <f t="shared" ca="1" si="24"/>
        <v>#N/A</v>
      </c>
      <c r="AA14" s="78" t="e">
        <f t="shared" ca="1" si="25"/>
        <v>#REF!</v>
      </c>
      <c r="AB14" s="78" t="e">
        <f t="shared" ca="1" si="26"/>
        <v>#REF!</v>
      </c>
      <c r="AC14" s="79" t="e">
        <f t="shared" ca="1" si="27"/>
        <v>#N/A</v>
      </c>
    </row>
  </sheetData>
  <mergeCells count="7">
    <mergeCell ref="Z1:AC1"/>
    <mergeCell ref="B1:E1"/>
    <mergeCell ref="F1:I1"/>
    <mergeCell ref="J1:M1"/>
    <mergeCell ref="N1:Q1"/>
    <mergeCell ref="R1:U1"/>
    <mergeCell ref="V1:Y1"/>
  </mergeCells>
  <phoneticPr fontId="3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4</vt:i4>
      </vt:variant>
    </vt:vector>
  </HeadingPairs>
  <TitlesOfParts>
    <vt:vector size="4" baseType="lpstr">
      <vt:lpstr>4주령</vt:lpstr>
      <vt:lpstr>8주령</vt:lpstr>
      <vt:lpstr>12주령</vt:lpstr>
      <vt:lpstr>graph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2020-03-10T07:16:59Z</cp:lastPrinted>
  <dcterms:created xsi:type="dcterms:W3CDTF">2020-01-17T06:16:52Z</dcterms:created>
  <dcterms:modified xsi:type="dcterms:W3CDTF">2020-03-10T07:17:01Z</dcterms:modified>
</cp:coreProperties>
</file>