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/>
  </bookViews>
  <sheets>
    <sheet name="20주령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12" i="1"/>
  <c r="E12" i="1"/>
  <c r="E13" i="1"/>
  <c r="E14" i="1"/>
  <c r="E17" i="1"/>
  <c r="E16" i="1"/>
  <c r="E15" i="1"/>
  <c r="D10" i="1" l="1"/>
  <c r="F10" i="1" s="1"/>
  <c r="B10" i="1"/>
</calcChain>
</file>

<file path=xl/sharedStrings.xml><?xml version="1.0" encoding="utf-8"?>
<sst xmlns="http://schemas.openxmlformats.org/spreadsheetml/2006/main" count="49" uniqueCount="40">
  <si>
    <t>(주)체리부로 중앙연구소</t>
  </si>
  <si>
    <t>1. 의뢰사항</t>
  </si>
  <si>
    <t>접</t>
  </si>
  <si>
    <t>접수  번호 :</t>
  </si>
  <si>
    <t>접수  일자 :</t>
  </si>
  <si>
    <t>발송  일자 :</t>
  </si>
  <si>
    <t>수</t>
  </si>
  <si>
    <t>고        객 :</t>
  </si>
  <si>
    <t>입  추  일  :</t>
  </si>
  <si>
    <t>사육  규모 :</t>
  </si>
  <si>
    <t>내</t>
  </si>
  <si>
    <t>주        소 :</t>
  </si>
  <si>
    <t>채  혈  일  :</t>
  </si>
  <si>
    <t>전화  번호 :</t>
  </si>
  <si>
    <t>용</t>
  </si>
  <si>
    <t>검사료 (             )원은</t>
  </si>
  <si>
    <t>체리부로 중앙연구소 ( ),  의뢰한 농장( )에서 부담합니다.</t>
  </si>
  <si>
    <t>2. 검사결과</t>
  </si>
  <si>
    <t>주령:</t>
  </si>
  <si>
    <t>일령:</t>
  </si>
  <si>
    <t>Case</t>
  </si>
  <si>
    <t>Assay</t>
  </si>
  <si>
    <t>Date</t>
  </si>
  <si>
    <t>AMean</t>
  </si>
  <si>
    <t>CV</t>
  </si>
  <si>
    <t>Count</t>
  </si>
  <si>
    <t xml:space="preserve">코   멘   트 </t>
    <phoneticPr fontId="30" type="noConversion"/>
  </si>
  <si>
    <t xml:space="preserve">  (우) 28127  충북 청주시 청원구 오창읍 중부로 1555  /  Tel (043)240-7671~3 / Fax (043)240-7674</t>
    <phoneticPr fontId="30" type="noConversion"/>
  </si>
  <si>
    <t>MG</t>
    <phoneticPr fontId="12" type="noConversion"/>
  </si>
  <si>
    <t>MG</t>
    <phoneticPr fontId="12" type="noConversion"/>
  </si>
  <si>
    <t>MG</t>
    <phoneticPr fontId="12" type="noConversion"/>
  </si>
  <si>
    <t>MS</t>
    <phoneticPr fontId="12" type="noConversion"/>
  </si>
  <si>
    <t>MS</t>
    <phoneticPr fontId="12" type="noConversion"/>
  </si>
  <si>
    <t>SE</t>
    <phoneticPr fontId="12" type="noConversion"/>
  </si>
  <si>
    <t>SE</t>
    <phoneticPr fontId="12" type="noConversion"/>
  </si>
  <si>
    <t>연무농장</t>
    <phoneticPr fontId="12" type="noConversion"/>
  </si>
  <si>
    <t>20-9999</t>
    <phoneticPr fontId="12" type="noConversion"/>
  </si>
  <si>
    <r>
      <t>20-9999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12" type="noConversion"/>
  </si>
  <si>
    <r>
      <t>20-9999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12" type="noConversion"/>
  </si>
  <si>
    <r>
      <t>20-9999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3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</si>
</sst>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yyyy&quot;-&quot;m&quot;-&quot;d;@"/>
    <numFmt numFmtId="177" formatCode="0_);[Red]\(0\)"/>
  </numFmts>
  <fonts count="33" x14ac:knownFonts="1"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4"/>
      <color rgb="FFFFFFFF"/>
      <name val="맑은 고딕"/>
      <family val="3"/>
      <charset val="129"/>
    </font>
    <font>
      <b/>
      <sz val="10"/>
      <color rgb="FFFFFFFF"/>
      <name val="맑은 고딕"/>
      <family val="3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9"/>
      <color rgb="FF0000FF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0"/>
      <color rgb="FFFFFFFF"/>
      <name val="맑은 고딕"/>
      <family val="3"/>
      <charset val="129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color rgb="FF000000"/>
      <name val="돋움"/>
      <family val="3"/>
      <charset val="129"/>
    </font>
    <font>
      <sz val="8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FF0000"/>
      </patternFill>
    </fill>
    <fill>
      <patternFill patternType="solid">
        <fgColor rgb="FF002060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1" fillId="0" borderId="1" xfId="0" applyFont="1" applyBorder="1" applyAlignment="1">
      <alignment vertical="center"/>
    </xf>
    <xf numFmtId="0" fontId="13" fillId="0" borderId="2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14" fontId="18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14" fontId="18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6" fillId="3" borderId="4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177" fontId="23" fillId="4" borderId="6" xfId="0" applyNumberFormat="1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/>
    </xf>
    <xf numFmtId="0" fontId="25" fillId="0" borderId="13" xfId="0" applyFont="1" applyBorder="1" applyAlignment="1">
      <alignment horizontal="center"/>
    </xf>
    <xf numFmtId="14" fontId="26" fillId="0" borderId="13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" fontId="26" fillId="0" borderId="13" xfId="0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18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</cellXfs>
  <cellStyles count="22">
    <cellStyle name="백분율 2" xfId="2"/>
    <cellStyle name="백분율 3" xfId="15"/>
    <cellStyle name="쉼표 [0] 2" xfId="3"/>
    <cellStyle name="표준" xfId="0" builtinId="0"/>
    <cellStyle name="표준 10" xfId="19"/>
    <cellStyle name="표준 2" xfId="1"/>
    <cellStyle name="표준 2 2" xfId="5"/>
    <cellStyle name="표준 3" xfId="4"/>
    <cellStyle name="표준 4" xfId="6"/>
    <cellStyle name="표준 4 2" xfId="8"/>
    <cellStyle name="표준 4 3" xfId="10"/>
    <cellStyle name="표준 4 3 2" xfId="13"/>
    <cellStyle name="표준 4 3 3" xfId="18"/>
    <cellStyle name="표준 4 3 4" xfId="21"/>
    <cellStyle name="표준 4 4" xfId="12"/>
    <cellStyle name="표준 4 5" xfId="17"/>
    <cellStyle name="표준 4 6" xfId="20"/>
    <cellStyle name="표준 5" xfId="7"/>
    <cellStyle name="표준 6" xfId="9"/>
    <cellStyle name="표준 7" xfId="11"/>
    <cellStyle name="표준 8" xfId="14"/>
    <cellStyle name="표준 9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22"/>
  <sheetViews>
    <sheetView tabSelected="1" zoomScaleNormal="100" workbookViewId="0">
      <selection activeCell="E19" sqref="E19"/>
    </sheetView>
  </sheetViews>
  <sheetFormatPr defaultColWidth="9.140625" defaultRowHeight="16.5" x14ac:dyDescent="0.25"/>
  <cols>
    <col min="1" max="1" width="2.42578125" style="3" customWidth="1"/>
    <col min="2" max="2" width="11.5703125" style="16" customWidth="1"/>
    <col min="3" max="3" width="10.28515625" style="16" customWidth="1"/>
    <col min="4" max="4" width="12.5703125" style="16" customWidth="1"/>
    <col min="5" max="5" width="10.7109375" style="16" customWidth="1"/>
    <col min="6" max="6" width="7" style="16" customWidth="1"/>
    <col min="7" max="7" width="6.7109375" style="16" customWidth="1"/>
    <col min="8" max="21" width="3.7109375" style="16" customWidth="1"/>
    <col min="22" max="22" width="4.28515625" style="16" customWidth="1"/>
    <col min="23" max="25" width="3.7109375" style="16" customWidth="1"/>
    <col min="26" max="26" width="2" customWidth="1"/>
  </cols>
  <sheetData>
    <row r="1" spans="2:25" s="3" customFormat="1" ht="20.25" customHeight="1" x14ac:dyDescent="0.25">
      <c r="B1" s="1"/>
      <c r="C1" s="2"/>
      <c r="E1" s="4"/>
      <c r="G1" s="56"/>
      <c r="H1" s="56"/>
      <c r="I1" s="56"/>
      <c r="T1" s="5"/>
    </row>
    <row r="2" spans="2:25" s="3" customFormat="1" ht="20.25" customHeight="1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2:25" x14ac:dyDescent="0.25">
      <c r="B3" s="58" t="s">
        <v>27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2:25" s="3" customFormat="1" ht="17.25" customHeight="1" x14ac:dyDescent="0.25">
      <c r="B4" s="6" t="s">
        <v>1</v>
      </c>
    </row>
    <row r="5" spans="2:25" s="3" customFormat="1" ht="17.25" customHeight="1" x14ac:dyDescent="0.25">
      <c r="B5" s="7" t="s">
        <v>2</v>
      </c>
      <c r="C5" s="8" t="s">
        <v>3</v>
      </c>
      <c r="D5" s="9"/>
      <c r="E5" s="10" t="s">
        <v>36</v>
      </c>
      <c r="F5" s="41"/>
      <c r="G5" s="59" t="s">
        <v>4</v>
      </c>
      <c r="H5" s="59"/>
      <c r="I5" s="11"/>
      <c r="J5" s="60">
        <v>43874</v>
      </c>
      <c r="K5" s="60"/>
      <c r="L5" s="60"/>
      <c r="M5" s="60"/>
      <c r="N5" s="60"/>
      <c r="O5" s="11"/>
      <c r="P5" s="12" t="s">
        <v>5</v>
      </c>
      <c r="Q5" s="11"/>
      <c r="R5" s="10"/>
      <c r="S5" s="10"/>
      <c r="T5" s="10"/>
      <c r="U5" s="61">
        <v>43874</v>
      </c>
      <c r="V5" s="61"/>
      <c r="W5" s="61"/>
      <c r="X5" s="61"/>
      <c r="Y5" s="13"/>
    </row>
    <row r="6" spans="2:25" x14ac:dyDescent="0.25">
      <c r="B6" s="14" t="s">
        <v>6</v>
      </c>
      <c r="C6" s="15" t="s">
        <v>7</v>
      </c>
      <c r="D6" s="40"/>
      <c r="E6" s="43" t="s">
        <v>35</v>
      </c>
      <c r="F6" s="40"/>
      <c r="G6" s="53" t="s">
        <v>8</v>
      </c>
      <c r="H6" s="54"/>
      <c r="I6" s="40"/>
      <c r="J6" s="55">
        <v>43595</v>
      </c>
      <c r="K6" s="54"/>
      <c r="L6" s="54"/>
      <c r="M6" s="54"/>
      <c r="N6" s="54"/>
      <c r="O6" s="40"/>
      <c r="P6" s="17" t="s">
        <v>9</v>
      </c>
      <c r="Q6" s="40"/>
      <c r="R6" s="40"/>
      <c r="S6" s="40"/>
      <c r="T6" s="40"/>
      <c r="U6" s="54"/>
      <c r="V6" s="54"/>
      <c r="W6" s="54"/>
      <c r="X6" s="54"/>
      <c r="Y6" s="18" t="s">
        <v>6</v>
      </c>
    </row>
    <row r="7" spans="2:25" x14ac:dyDescent="0.25">
      <c r="B7" s="19" t="s">
        <v>10</v>
      </c>
      <c r="C7" s="15" t="s">
        <v>11</v>
      </c>
      <c r="D7" s="40"/>
      <c r="E7" s="40"/>
      <c r="F7" s="40"/>
      <c r="G7" s="53" t="s">
        <v>12</v>
      </c>
      <c r="H7" s="54"/>
      <c r="I7" s="40"/>
      <c r="J7" s="54"/>
      <c r="K7" s="54"/>
      <c r="L7" s="54"/>
      <c r="M7" s="54"/>
      <c r="N7" s="54"/>
      <c r="O7" s="40"/>
      <c r="P7" s="17" t="s">
        <v>13</v>
      </c>
      <c r="Q7" s="40"/>
      <c r="R7" s="40"/>
      <c r="S7" s="40"/>
      <c r="T7" s="40"/>
      <c r="U7" s="54"/>
      <c r="V7" s="54"/>
      <c r="W7" s="54"/>
      <c r="X7" s="54"/>
      <c r="Y7" s="20"/>
    </row>
    <row r="8" spans="2:25" s="3" customFormat="1" ht="17.25" customHeight="1" x14ac:dyDescent="0.25">
      <c r="B8" s="21" t="s">
        <v>14</v>
      </c>
      <c r="C8" s="22" t="s">
        <v>15</v>
      </c>
      <c r="D8" s="23"/>
      <c r="E8" s="23" t="s">
        <v>16</v>
      </c>
      <c r="F8" s="42"/>
      <c r="G8" s="24"/>
      <c r="H8" s="42"/>
      <c r="I8" s="22"/>
      <c r="J8" s="22"/>
      <c r="K8" s="25"/>
      <c r="L8" s="25"/>
      <c r="M8" s="25"/>
      <c r="N8" s="25"/>
      <c r="O8" s="22"/>
      <c r="P8" s="24"/>
      <c r="Q8" s="26"/>
      <c r="R8" s="26"/>
      <c r="S8" s="26"/>
      <c r="T8" s="26"/>
      <c r="U8" s="27"/>
      <c r="V8" s="27"/>
      <c r="W8" s="27"/>
      <c r="X8" s="27"/>
      <c r="Y8" s="28"/>
    </row>
    <row r="9" spans="2:25" s="3" customFormat="1" ht="18" customHeight="1" x14ac:dyDescent="0.25">
      <c r="B9" s="29" t="s">
        <v>17</v>
      </c>
    </row>
    <row r="10" spans="2:25" s="3" customFormat="1" ht="18" customHeight="1" x14ac:dyDescent="0.25">
      <c r="B10" s="30" t="str">
        <f>E6</f>
        <v>연무농장</v>
      </c>
      <c r="C10" s="31" t="s">
        <v>18</v>
      </c>
      <c r="D10" s="32">
        <f>ROUNDDOWN((J5-J6+1)/7,0)</f>
        <v>40</v>
      </c>
      <c r="E10" s="33" t="s">
        <v>19</v>
      </c>
      <c r="F10" s="34">
        <f>(J5-J6+1)-(D10*7)</f>
        <v>0</v>
      </c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6"/>
      <c r="R10" s="36"/>
      <c r="S10" s="36"/>
      <c r="T10" s="36"/>
      <c r="U10" s="36"/>
      <c r="V10" s="36"/>
      <c r="W10" s="36"/>
      <c r="X10" s="36"/>
      <c r="Y10" s="37"/>
    </row>
    <row r="11" spans="2:25" s="3" customFormat="1" ht="15.75" customHeight="1" x14ac:dyDescent="0.2">
      <c r="B11" s="38" t="s">
        <v>20</v>
      </c>
      <c r="C11" s="38" t="s">
        <v>21</v>
      </c>
      <c r="D11" s="38" t="s">
        <v>22</v>
      </c>
      <c r="E11" s="38" t="s">
        <v>23</v>
      </c>
      <c r="F11" s="38" t="s">
        <v>24</v>
      </c>
      <c r="G11" s="38" t="s">
        <v>25</v>
      </c>
      <c r="H11" s="38">
        <v>0</v>
      </c>
      <c r="I11" s="38">
        <v>1</v>
      </c>
      <c r="J11" s="38">
        <v>2</v>
      </c>
      <c r="K11" s="38">
        <v>3</v>
      </c>
      <c r="L11" s="38">
        <v>4</v>
      </c>
      <c r="M11" s="38">
        <v>5</v>
      </c>
      <c r="N11" s="38">
        <v>6</v>
      </c>
      <c r="O11" s="38">
        <v>7</v>
      </c>
      <c r="P11" s="38">
        <v>8</v>
      </c>
      <c r="Q11" s="38">
        <v>9</v>
      </c>
      <c r="R11" s="38">
        <v>10</v>
      </c>
      <c r="S11" s="38">
        <v>11</v>
      </c>
      <c r="T11" s="38">
        <v>12</v>
      </c>
      <c r="U11" s="38">
        <v>13</v>
      </c>
      <c r="V11" s="38">
        <v>14</v>
      </c>
      <c r="W11" s="38">
        <v>15</v>
      </c>
      <c r="X11" s="38">
        <v>16</v>
      </c>
      <c r="Y11" s="38">
        <v>17</v>
      </c>
    </row>
    <row r="12" spans="2:25" x14ac:dyDescent="0.25">
      <c r="B12" s="51" t="s">
        <v>37</v>
      </c>
      <c r="C12" s="45" t="s">
        <v>28</v>
      </c>
      <c r="D12" s="39">
        <v>43874</v>
      </c>
      <c r="E12" s="49">
        <f>(77.1+131.3+0+0+10+2.5+0+0)/8</f>
        <v>27.612500000000001</v>
      </c>
      <c r="F12" s="44">
        <v>0</v>
      </c>
      <c r="G12" s="44">
        <f>SUM(H12:Y12)</f>
        <v>8</v>
      </c>
      <c r="H12" s="44">
        <v>8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2:25" x14ac:dyDescent="0.25">
      <c r="B13" s="51" t="s">
        <v>38</v>
      </c>
      <c r="C13" s="45" t="s">
        <v>29</v>
      </c>
      <c r="D13" s="39">
        <v>43874</v>
      </c>
      <c r="E13" s="49">
        <f>(0+0+0+0+43.9+2.5+0+28.1)/8</f>
        <v>9.3125</v>
      </c>
      <c r="F13" s="44">
        <v>0</v>
      </c>
      <c r="G13" s="44">
        <f t="shared" ref="G13:G20" si="0">SUM(H13:Y13)</f>
        <v>8</v>
      </c>
      <c r="H13" s="44">
        <v>8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2:25" x14ac:dyDescent="0.25">
      <c r="B14" s="52" t="s">
        <v>39</v>
      </c>
      <c r="C14" s="45" t="s">
        <v>30</v>
      </c>
      <c r="D14" s="39">
        <v>43874</v>
      </c>
      <c r="E14" s="49">
        <f>(0+0+0+0+127.3+54.8+0+0+0)/9</f>
        <v>20.233333333333334</v>
      </c>
      <c r="F14" s="44">
        <v>0</v>
      </c>
      <c r="G14" s="44">
        <f t="shared" si="0"/>
        <v>9</v>
      </c>
      <c r="H14" s="44">
        <v>9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2:25" x14ac:dyDescent="0.25">
      <c r="B15" s="51" t="s">
        <v>37</v>
      </c>
      <c r="C15" s="45" t="s">
        <v>31</v>
      </c>
      <c r="D15" s="39">
        <v>43874</v>
      </c>
      <c r="E15" s="49">
        <f>(9366.9+7401+2811+3001+950+123+724+3456)/8</f>
        <v>3479.1125000000002</v>
      </c>
      <c r="F15" s="44">
        <v>82</v>
      </c>
      <c r="G15" s="44">
        <f t="shared" si="0"/>
        <v>8</v>
      </c>
      <c r="H15" s="44">
        <v>1</v>
      </c>
      <c r="I15" s="44">
        <v>2</v>
      </c>
      <c r="J15" s="44">
        <v>0</v>
      </c>
      <c r="K15" s="44">
        <v>1</v>
      </c>
      <c r="L15" s="44">
        <v>2</v>
      </c>
      <c r="M15" s="44">
        <v>0</v>
      </c>
      <c r="N15" s="44">
        <v>0</v>
      </c>
      <c r="O15" s="44">
        <v>1</v>
      </c>
      <c r="P15" s="44">
        <v>1</v>
      </c>
      <c r="Q15" s="44"/>
      <c r="R15" s="44"/>
      <c r="S15" s="44"/>
      <c r="T15" s="44"/>
      <c r="U15" s="44"/>
      <c r="V15" s="44"/>
      <c r="W15" s="44"/>
      <c r="X15" s="44"/>
      <c r="Y15" s="44"/>
    </row>
    <row r="16" spans="2:25" x14ac:dyDescent="0.25">
      <c r="B16" s="51" t="s">
        <v>38</v>
      </c>
      <c r="C16" s="45" t="s">
        <v>31</v>
      </c>
      <c r="D16" s="39">
        <v>43874</v>
      </c>
      <c r="E16" s="49">
        <f>(2035+10064+3631+3097+3376+10337+278+755)/8</f>
        <v>4196.625</v>
      </c>
      <c r="F16" s="44">
        <v>77</v>
      </c>
      <c r="G16" s="44">
        <f t="shared" si="0"/>
        <v>8</v>
      </c>
      <c r="H16" s="44">
        <v>1</v>
      </c>
      <c r="I16" s="44">
        <v>1</v>
      </c>
      <c r="J16" s="44">
        <v>0</v>
      </c>
      <c r="K16" s="44">
        <v>1</v>
      </c>
      <c r="L16" s="44">
        <v>3</v>
      </c>
      <c r="M16" s="44">
        <v>0</v>
      </c>
      <c r="N16" s="44">
        <v>0</v>
      </c>
      <c r="O16" s="44">
        <v>0</v>
      </c>
      <c r="P16" s="44">
        <v>0</v>
      </c>
      <c r="Q16" s="44">
        <v>2</v>
      </c>
      <c r="R16" s="44"/>
      <c r="S16" s="44"/>
      <c r="T16" s="44"/>
      <c r="U16" s="44"/>
      <c r="V16" s="44"/>
      <c r="W16" s="44"/>
      <c r="X16" s="44"/>
      <c r="Y16" s="44"/>
    </row>
    <row r="17" spans="2:25" x14ac:dyDescent="0.25">
      <c r="B17" s="52" t="s">
        <v>39</v>
      </c>
      <c r="C17" s="45" t="s">
        <v>32</v>
      </c>
      <c r="D17" s="39">
        <v>43874</v>
      </c>
      <c r="E17" s="49">
        <f>(9366+1749+11266+8674+3607+2022+2988+1580+12981)/9</f>
        <v>6025.8888888888887</v>
      </c>
      <c r="F17" s="44">
        <v>60</v>
      </c>
      <c r="G17" s="44">
        <f t="shared" si="0"/>
        <v>9</v>
      </c>
      <c r="H17" s="44">
        <v>0</v>
      </c>
      <c r="I17" s="44">
        <v>0</v>
      </c>
      <c r="J17" s="44">
        <v>2</v>
      </c>
      <c r="K17" s="44">
        <v>2</v>
      </c>
      <c r="L17" s="44">
        <v>1</v>
      </c>
      <c r="M17" s="44">
        <v>0</v>
      </c>
      <c r="N17" s="44">
        <v>0</v>
      </c>
      <c r="O17" s="44">
        <v>0</v>
      </c>
      <c r="P17" s="44">
        <v>2</v>
      </c>
      <c r="Q17" s="44">
        <v>1</v>
      </c>
      <c r="R17" s="44">
        <v>1</v>
      </c>
      <c r="S17" s="44"/>
      <c r="T17" s="44"/>
      <c r="U17" s="44"/>
      <c r="V17" s="44"/>
      <c r="W17" s="44"/>
      <c r="X17" s="44"/>
      <c r="Y17" s="44"/>
    </row>
    <row r="18" spans="2:25" x14ac:dyDescent="0.25">
      <c r="B18" s="51" t="s">
        <v>37</v>
      </c>
      <c r="C18" s="45" t="s">
        <v>33</v>
      </c>
      <c r="D18" s="39">
        <v>43874</v>
      </c>
      <c r="E18" s="50">
        <v>22222</v>
      </c>
      <c r="F18" s="46">
        <v>0</v>
      </c>
      <c r="G18" s="44">
        <f t="shared" si="0"/>
        <v>8</v>
      </c>
      <c r="H18" s="46">
        <v>8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2:25" x14ac:dyDescent="0.25">
      <c r="B19" s="51" t="s">
        <v>38</v>
      </c>
      <c r="C19" s="45" t="s">
        <v>34</v>
      </c>
      <c r="D19" s="39">
        <v>43874</v>
      </c>
      <c r="E19" s="50">
        <v>14</v>
      </c>
      <c r="F19" s="46">
        <v>0</v>
      </c>
      <c r="G19" s="44">
        <f t="shared" si="0"/>
        <v>8</v>
      </c>
      <c r="H19" s="46">
        <v>8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2:25" x14ac:dyDescent="0.25">
      <c r="B20" s="52" t="s">
        <v>39</v>
      </c>
      <c r="C20" s="45" t="s">
        <v>34</v>
      </c>
      <c r="D20" s="39">
        <v>43874</v>
      </c>
      <c r="E20" s="50">
        <v>21</v>
      </c>
      <c r="F20" s="46">
        <v>0</v>
      </c>
      <c r="G20" s="44">
        <f t="shared" si="0"/>
        <v>9</v>
      </c>
      <c r="H20" s="46">
        <v>9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2" spans="2:25" x14ac:dyDescent="0.25">
      <c r="B22" s="47" t="s">
        <v>26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12" type="noConversion"/>
  <conditionalFormatting sqref="C12:Y12 C13:C17 H13:Y17 G13:G20 E13:F17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0 H18:Y20 E18:F20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0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8:C20 H18:Y20 E18:F20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B1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B19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20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20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4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20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3:D20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B1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B20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9685039370078741" top="0.74803149606299213" bottom="0.74803149606299213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20주령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2019-10-07T07:09:26Z</cp:lastPrinted>
  <dcterms:created xsi:type="dcterms:W3CDTF">2019-01-04T08:18:40Z</dcterms:created>
  <dcterms:modified xsi:type="dcterms:W3CDTF">2020-05-04T00:32:18Z</dcterms:modified>
</cp:coreProperties>
</file>