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720" yWindow="-105" windowWidth="20280" windowHeight="12210" activeTab="3"/>
  </bookViews>
  <sheets>
    <sheet name="20주령" sheetId="1" r:id="rId1"/>
    <sheet name="24주령" sheetId="4" r:id="rId2"/>
    <sheet name="28주령" sheetId="5" r:id="rId3"/>
    <sheet name="34주령" sheetId="6" r:id="rId4"/>
    <sheet name="graph" sheetId="3" r:id="rId5"/>
  </sheets>
  <definedNames>
    <definedName name="_xlnm._FilterDatabase" localSheetId="0" hidden="1">'20주령'!$B$11:$Y$11</definedName>
    <definedName name="_xlnm._FilterDatabase" localSheetId="1" hidden="1">'24주령'!$B$11:$Y$11</definedName>
    <definedName name="_xlnm._FilterDatabase" localSheetId="2" hidden="1">'28주령'!$B$11:$Y$11</definedName>
    <definedName name="_xlnm._FilterDatabase" localSheetId="3" hidden="1">'34주령'!$B$11:$Y$11</definedName>
    <definedName name="_xlnm.Print_Area" localSheetId="2">'28주령'!$A$1:$Y$28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6"/>
  <c r="F10" s="1"/>
  <c r="B10"/>
  <c r="D10" i="5" l="1"/>
  <c r="F10" s="1"/>
  <c r="B10"/>
  <c r="D10" i="4" l="1"/>
  <c r="F10" s="1"/>
  <c r="B10"/>
  <c r="D10" i="1" l="1"/>
  <c r="F10" s="1"/>
  <c r="B10"/>
  <c r="L8" i="3"/>
  <c r="T4"/>
  <c r="F4"/>
  <c r="B14"/>
  <c r="H13"/>
  <c r="K3"/>
  <c r="Z7"/>
  <c r="N11"/>
  <c r="L7"/>
  <c r="N13"/>
  <c r="W4"/>
  <c r="G9"/>
  <c r="AB13"/>
  <c r="F9"/>
  <c r="D6"/>
  <c r="H10"/>
  <c r="J8"/>
  <c r="N14"/>
  <c r="X9"/>
  <c r="D7"/>
  <c r="V12"/>
  <c r="X10"/>
  <c r="X11"/>
  <c r="H12"/>
  <c r="AA9"/>
  <c r="X3"/>
  <c r="D14"/>
  <c r="Z14"/>
  <c r="C9"/>
  <c r="K8"/>
  <c r="G5"/>
  <c r="C10"/>
  <c r="T7"/>
  <c r="T8"/>
  <c r="S14"/>
  <c r="H4"/>
  <c r="V7"/>
  <c r="W12"/>
  <c r="G10"/>
  <c r="S9"/>
  <c r="AA3"/>
  <c r="N5"/>
  <c r="T3"/>
  <c r="F10"/>
  <c r="S8"/>
  <c r="F11"/>
  <c r="Z11"/>
  <c r="X5"/>
  <c r="H11"/>
  <c r="D4"/>
  <c r="G4"/>
  <c r="J9"/>
  <c r="O7"/>
  <c r="F13"/>
  <c r="P5"/>
  <c r="W3"/>
  <c r="P8"/>
  <c r="L13"/>
  <c r="O3"/>
  <c r="K9"/>
  <c r="Z9"/>
  <c r="L9"/>
  <c r="B9"/>
  <c r="S12"/>
  <c r="D12"/>
  <c r="AB3"/>
  <c r="V14"/>
  <c r="Z5"/>
  <c r="C6"/>
  <c r="D3"/>
  <c r="T12"/>
  <c r="AA8"/>
  <c r="O13"/>
  <c r="L14"/>
  <c r="J7"/>
  <c r="W6"/>
  <c r="V4"/>
  <c r="H3"/>
  <c r="B3"/>
  <c r="W11"/>
  <c r="B6"/>
  <c r="C8"/>
  <c r="T9"/>
  <c r="V3"/>
  <c r="O12"/>
  <c r="X7"/>
  <c r="N8"/>
  <c r="J4"/>
  <c r="P3"/>
  <c r="H14"/>
  <c r="AB14"/>
  <c r="N9"/>
  <c r="X4"/>
  <c r="S3"/>
  <c r="AA7"/>
  <c r="X12"/>
  <c r="H6"/>
  <c r="G6"/>
  <c r="P13"/>
  <c r="K10"/>
  <c r="AA10"/>
  <c r="V6"/>
  <c r="K13"/>
  <c r="K11"/>
  <c r="J10"/>
  <c r="G3"/>
  <c r="C13"/>
  <c r="P10"/>
  <c r="N7"/>
  <c r="R12"/>
  <c r="Z12"/>
  <c r="R6"/>
  <c r="R4"/>
  <c r="D10"/>
  <c r="P11"/>
  <c r="R5"/>
  <c r="B12"/>
  <c r="B5"/>
  <c r="O8"/>
  <c r="R13"/>
  <c r="N10"/>
  <c r="O10"/>
  <c r="K7"/>
  <c r="G13"/>
  <c r="O14"/>
  <c r="P14"/>
  <c r="V9"/>
  <c r="W9"/>
  <c r="V13"/>
  <c r="V10"/>
  <c r="S11"/>
  <c r="F6"/>
  <c r="Z6"/>
  <c r="N3"/>
  <c r="R11"/>
  <c r="AB4"/>
  <c r="AA6"/>
  <c r="B11"/>
  <c r="N12"/>
  <c r="Z10"/>
  <c r="AB6"/>
  <c r="T13"/>
  <c r="K6"/>
  <c r="R8"/>
  <c r="L4"/>
  <c r="P7"/>
  <c r="S10"/>
  <c r="AB7"/>
  <c r="K4"/>
  <c r="AA4"/>
  <c r="G14"/>
  <c r="W7"/>
  <c r="H8"/>
  <c r="X6"/>
  <c r="R10"/>
  <c r="Z4"/>
  <c r="O5"/>
  <c r="X13"/>
  <c r="C11"/>
  <c r="H5"/>
  <c r="B8"/>
  <c r="N4"/>
  <c r="L12"/>
  <c r="AB5"/>
  <c r="W8"/>
  <c r="P4"/>
  <c r="R3"/>
  <c r="B4"/>
  <c r="B7"/>
  <c r="R7"/>
  <c r="L6"/>
  <c r="C5"/>
  <c r="S5"/>
  <c r="D5"/>
  <c r="AA13"/>
  <c r="T11"/>
  <c r="G7"/>
  <c r="O4"/>
  <c r="W10"/>
  <c r="F12"/>
  <c r="AA11"/>
  <c r="L11"/>
  <c r="F7"/>
  <c r="AB8"/>
  <c r="K14"/>
  <c r="L10"/>
  <c r="G11"/>
  <c r="J11"/>
  <c r="AB12"/>
  <c r="W13"/>
  <c r="T6"/>
  <c r="K5"/>
  <c r="G8"/>
  <c r="T5"/>
  <c r="J5"/>
  <c r="J6"/>
  <c r="S7"/>
  <c r="S4"/>
  <c r="T14"/>
  <c r="K12"/>
  <c r="V11"/>
  <c r="L5"/>
  <c r="W5"/>
  <c r="C3"/>
  <c r="F5"/>
  <c r="D8"/>
  <c r="F8"/>
  <c r="D11"/>
  <c r="AA12"/>
  <c r="J13"/>
  <c r="Z13"/>
  <c r="J12"/>
  <c r="C4"/>
  <c r="W14"/>
  <c r="R9"/>
  <c r="G12"/>
  <c r="J3"/>
  <c r="AA14"/>
  <c r="Z8"/>
  <c r="O6"/>
  <c r="P6"/>
  <c r="N6"/>
  <c r="AB11"/>
  <c r="R14"/>
  <c r="F14"/>
  <c r="AB9"/>
  <c r="F3"/>
  <c r="AA5"/>
  <c r="D13"/>
  <c r="B13"/>
  <c r="O11"/>
  <c r="V5"/>
  <c r="Z3"/>
  <c r="J14"/>
  <c r="O9"/>
  <c r="V8"/>
  <c r="D9"/>
  <c r="H7"/>
  <c r="C12"/>
  <c r="B10"/>
  <c r="P9"/>
  <c r="T10"/>
  <c r="S13"/>
  <c r="C14"/>
  <c r="X14"/>
  <c r="H9"/>
  <c r="S6"/>
  <c r="C7"/>
  <c r="L3"/>
  <c r="AB10"/>
  <c r="P12"/>
  <c r="X8"/>
  <c r="E3" l="1"/>
  <c r="I3"/>
  <c r="M3"/>
  <c r="Q3"/>
  <c r="U3"/>
  <c r="Y3"/>
  <c r="AC3"/>
  <c r="E4"/>
  <c r="I4"/>
  <c r="M4"/>
  <c r="Q4"/>
  <c r="U4"/>
  <c r="Y4"/>
  <c r="AC4"/>
  <c r="E5"/>
  <c r="I5"/>
  <c r="M5"/>
  <c r="Q5"/>
  <c r="U5"/>
  <c r="Y5"/>
  <c r="AC5"/>
  <c r="E6"/>
  <c r="I6"/>
  <c r="M6"/>
  <c r="Q6"/>
  <c r="U6"/>
  <c r="Y6"/>
  <c r="AC6"/>
  <c r="E7"/>
  <c r="I7"/>
  <c r="M7"/>
  <c r="Q7"/>
  <c r="U7"/>
  <c r="Y7"/>
  <c r="AC7"/>
  <c r="E8"/>
  <c r="I8"/>
  <c r="M8"/>
  <c r="Q8"/>
  <c r="U8"/>
  <c r="Y8"/>
  <c r="AC8"/>
  <c r="E9"/>
  <c r="I9"/>
  <c r="M9"/>
  <c r="Q9"/>
  <c r="U9"/>
  <c r="Y9"/>
  <c r="AC9"/>
  <c r="E10"/>
  <c r="I10"/>
  <c r="M10"/>
  <c r="Q10"/>
  <c r="U10"/>
  <c r="Y10"/>
  <c r="AC10"/>
  <c r="E11"/>
  <c r="I11"/>
  <c r="M11"/>
  <c r="Q11"/>
  <c r="U11"/>
  <c r="Y11"/>
  <c r="AC11"/>
  <c r="E12"/>
  <c r="I12"/>
  <c r="M12"/>
  <c r="Q12"/>
  <c r="U12"/>
  <c r="Y12"/>
  <c r="AC12"/>
  <c r="E13"/>
  <c r="I13"/>
  <c r="M13"/>
  <c r="Q13"/>
  <c r="U13"/>
  <c r="Y13"/>
  <c r="AC13"/>
  <c r="E14"/>
  <c r="I14"/>
  <c r="M14"/>
  <c r="Q14"/>
  <c r="U14"/>
  <c r="Y14"/>
  <c r="AC14"/>
</calcChain>
</file>

<file path=xl/sharedStrings.xml><?xml version="1.0" encoding="utf-8"?>
<sst xmlns="http://schemas.openxmlformats.org/spreadsheetml/2006/main" count="304" uniqueCount="138">
  <si>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</si>
  <si>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</si>
  <si>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</si>
  <si>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</si>
  <si>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</si>
  <si>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20-1122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</si>
  <si>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</si>
  <si>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</si>
  <si>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</si>
  <si>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장은농장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</si>
  <si>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</si>
  <si>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</si>
  <si>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</si>
  <si>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</si>
  <si>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</si>
  <si>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</si>
  <si>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</si>
  <si>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</si>
  <si>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</si>
  <si>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</si>
  <si>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t>Case</t>
  </si>
  <si>
    <t>Assay</t>
  </si>
  <si>
    <t>Date</t>
  </si>
  <si>
    <t>AMean</t>
  </si>
  <si>
    <t>CV</t>
  </si>
  <si>
    <t>Count</t>
  </si>
  <si>
    <r>
      <t>20-1122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  <phoneticPr fontId="3" type="noConversion"/>
  </si>
  <si>
    <t>MSMG</t>
    <phoneticPr fontId="3" type="noConversion"/>
  </si>
  <si>
    <r>
      <t>20-1125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  <phoneticPr fontId="3" type="noConversion"/>
  </si>
  <si>
    <t>SE</t>
    <phoneticPr fontId="3" type="noConversion"/>
  </si>
  <si>
    <t>CAV</t>
    <phoneticPr fontId="3" type="noConversion"/>
  </si>
  <si>
    <t xml:space="preserve">코   멘   트 </t>
    <phoneticPr fontId="11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</si>
  <si>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</si>
  <si>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</si>
  <si>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20주령</t>
    <phoneticPr fontId="3" type="noConversion"/>
  </si>
  <si>
    <t>24주령</t>
    <phoneticPr fontId="3" type="noConversion"/>
  </si>
  <si>
    <t>28주령</t>
    <phoneticPr fontId="3" type="noConversion"/>
  </si>
  <si>
    <t>34주령</t>
    <phoneticPr fontId="3" type="noConversion"/>
  </si>
  <si>
    <t>42주령</t>
    <phoneticPr fontId="3" type="noConversion"/>
  </si>
  <si>
    <t>48주령</t>
    <phoneticPr fontId="3" type="noConversion"/>
  </si>
  <si>
    <t>54주령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</si>
  <si>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</si>
  <si>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</si>
  <si>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</si>
  <si>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</si>
  <si>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</si>
  <si>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</si>
  <si>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</si>
  <si>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</si>
  <si>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</si>
  <si>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</si>
  <si>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</si>
  <si>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</si>
  <si>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</si>
  <si>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</si>
  <si>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>- MGMS, SE: 음성 유지 중, 양호</t>
    <phoneticPr fontId="3" type="noConversion"/>
  </si>
  <si>
    <t>- CAV: 검사 결과 양호</t>
    <phoneticPr fontId="3" type="noConversion"/>
  </si>
  <si>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</si>
  <si>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</si>
  <si>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</si>
  <si>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접수  번호 :</t>
    <phoneticPr fontId="11" type="noConversion"/>
  </si>
  <si>
    <t>20-1377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</si>
  <si>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</si>
  <si>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</si>
  <si>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</si>
  <si>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장은농장</t>
    <phoneticPr fontId="3" type="noConversion"/>
  </si>
  <si>
    <t xml:space="preserve"> 입  추  일  :</t>
    <phoneticPr fontId="9" type="noConversion"/>
  </si>
  <si>
    <t>수</t>
    <phoneticPr fontId="9" type="noConversion"/>
  </si>
  <si>
    <t xml:space="preserve"> 채  혈  일  :</t>
    <phoneticPr fontId="9" type="noConversion"/>
  </si>
  <si>
    <t xml:space="preserve"> 전화  번호 :</t>
    <phoneticPr fontId="9" type="noConversion"/>
  </si>
  <si>
    <t>주령:</t>
    <phoneticPr fontId="9" type="noConversion"/>
  </si>
  <si>
    <t>일령:</t>
    <phoneticPr fontId="9" type="noConversion"/>
  </si>
  <si>
    <r>
      <t>20-1377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</si>
  <si>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MSMG</t>
  </si>
  <si>
    <r>
      <t>20-1380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</si>
  <si>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t>SE</t>
    <phoneticPr fontId="3" type="noConversion"/>
  </si>
  <si>
    <t>SE</t>
    <phoneticPr fontId="11" type="noConversion"/>
  </si>
  <si>
    <t>IBV</t>
  </si>
  <si>
    <t>APV</t>
    <phoneticPr fontId="3" type="noConversion"/>
  </si>
  <si>
    <t>ND</t>
    <phoneticPr fontId="3" type="noConversion"/>
  </si>
  <si>
    <t/>
  </si>
  <si>
    <t>AI</t>
    <phoneticPr fontId="3" type="noConversion"/>
  </si>
  <si>
    <t>IBD</t>
  </si>
  <si>
    <t>REO</t>
  </si>
  <si>
    <t>AE</t>
  </si>
  <si>
    <t>IBH</t>
    <phoneticPr fontId="3" type="noConversion"/>
  </si>
  <si>
    <t>EDS</t>
    <phoneticPr fontId="3" type="noConversion"/>
  </si>
  <si>
    <t xml:space="preserve">코   멘   트 </t>
    <phoneticPr fontId="11" type="noConversion"/>
  </si>
  <si>
    <t>- IBV, APV, ND, AI, IBD, REO, AE, IBH, EDS: 검사 결과 양호</t>
    <phoneticPr fontId="3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</si>
  <si>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</si>
  <si>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</si>
  <si>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</si>
  <si>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20-1662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</si>
  <si>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</si>
  <si>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</si>
  <si>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</si>
  <si>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장은농장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</si>
  <si>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</si>
  <si>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</si>
  <si>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주령:</t>
    <phoneticPr fontId="9" type="noConversion"/>
  </si>
  <si>
    <t>일령:</t>
    <phoneticPr fontId="9" type="noConversion"/>
  </si>
  <si>
    <r>
      <t>20-1662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  <phoneticPr fontId="3" type="noConversion"/>
  </si>
  <si>
    <t>MSMG</t>
    <phoneticPr fontId="3" type="noConversion"/>
  </si>
  <si>
    <r>
      <t>20-1664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  <phoneticPr fontId="3" type="noConversion"/>
  </si>
  <si>
    <r>
      <t>20-1662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  <phoneticPr fontId="3" type="noConversion"/>
  </si>
  <si>
    <t>SE</t>
    <phoneticPr fontId="3" type="noConversion"/>
  </si>
  <si>
    <t>IBV</t>
    <phoneticPr fontId="3" type="noConversion"/>
  </si>
  <si>
    <t>IDEXX</t>
    <phoneticPr fontId="3" type="noConversion"/>
  </si>
  <si>
    <t>- IBV: 검사 결과 양호</t>
    <phoneticPr fontId="3" type="noConversion"/>
  </si>
  <si>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</si>
  <si>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</si>
  <si>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</si>
  <si>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</si>
  <si>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</si>
  <si>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고        객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</si>
  <si>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</si>
  <si>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</si>
  <si>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</si>
  <si>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</si>
  <si>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</si>
  <si>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</si>
  <si>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</si>
  <si>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</si>
  <si>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r>
      <t>20-2086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  <phoneticPr fontId="3" type="noConversion"/>
  </si>
  <si>
    <t>AI</t>
    <phoneticPr fontId="3" type="noConversion"/>
  </si>
  <si>
    <r>
      <t>20-2089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  <phoneticPr fontId="3" type="noConversion"/>
  </si>
  <si>
    <t>MSMG</t>
    <phoneticPr fontId="3" type="noConversion"/>
  </si>
  <si>
    <t>SE</t>
    <phoneticPr fontId="3" type="noConversion"/>
  </si>
  <si>
    <t>IBV</t>
    <phoneticPr fontId="3" type="noConversion"/>
  </si>
  <si>
    <t>APV</t>
    <phoneticPr fontId="3" type="noConversion"/>
  </si>
  <si>
    <t>IDEXX</t>
    <phoneticPr fontId="3" type="noConversion"/>
  </si>
  <si>
    <t xml:space="preserve">코   멘   트 </t>
    <phoneticPr fontId="11" type="noConversion"/>
  </si>
  <si>
    <t>20-2086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</si>
  <si>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</si>
  <si>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</si>
  <si>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장은농장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</si>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</sst>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76" formatCode="yyyy&quot;-&quot;m&quot;-&quot;d;@"/>
    <numFmt numFmtId="177" formatCode="yy\.mm\.dd"/>
    <numFmt numFmtId="178" formatCode="0_);[Red]\(0\)"/>
    <numFmt numFmtId="179" formatCode="0.0%"/>
    <numFmt numFmtId="180" formatCode="0.0_ 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31" fillId="0" borderId="0" applyFont="0" applyFill="0" applyBorder="0" applyAlignment="0" applyProtection="0"/>
    <xf numFmtId="0" fontId="32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5" fillId="0" borderId="0" xfId="0" applyFont="1">
      <alignment vertical="center"/>
    </xf>
    <xf numFmtId="0" fontId="15" fillId="0" borderId="1" xfId="0" applyFont="1" applyBorder="1" applyAlignment="1">
      <alignment horizontal="justify" vertical="center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/>
    <xf numFmtId="14" fontId="15" fillId="0" borderId="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5" fillId="0" borderId="4" xfId="0" applyFont="1" applyBorder="1" applyAlignment="1">
      <alignment horizontal="justify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5" xfId="0" applyFont="1" applyBorder="1">
      <alignment vertical="center"/>
    </xf>
    <xf numFmtId="0" fontId="12" fillId="0" borderId="0" xfId="0" applyFont="1" applyBorder="1" applyAlignment="1">
      <alignment vertical="top"/>
    </xf>
    <xf numFmtId="0" fontId="15" fillId="0" borderId="6" xfId="0" applyFont="1" applyBorder="1" applyAlignment="1">
      <alignment horizontal="justify" vertical="center"/>
    </xf>
    <xf numFmtId="0" fontId="15" fillId="0" borderId="7" xfId="0" applyFont="1" applyBorder="1" applyAlignment="1">
      <alignment horizontal="left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/>
    </xf>
    <xf numFmtId="0" fontId="16" fillId="0" borderId="7" xfId="0" applyFont="1" applyBorder="1">
      <alignment vertical="center"/>
    </xf>
    <xf numFmtId="0" fontId="15" fillId="0" borderId="7" xfId="0" applyFont="1" applyBorder="1" applyAlignment="1">
      <alignment vertical="center"/>
    </xf>
    <xf numFmtId="0" fontId="16" fillId="0" borderId="8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178" fontId="22" fillId="5" borderId="10" xfId="0" applyNumberFormat="1" applyFont="1" applyFill="1" applyBorder="1" applyAlignment="1">
      <alignment horizontal="center" vertical="center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3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7" fillId="0" borderId="17" xfId="0" quotePrefix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quotePrefix="1" applyFont="1" applyBorder="1">
      <alignment vertical="center"/>
    </xf>
    <xf numFmtId="0" fontId="2" fillId="0" borderId="21" xfId="0" applyFont="1" applyBorder="1">
      <alignment vertical="center"/>
    </xf>
    <xf numFmtId="0" fontId="27" fillId="0" borderId="20" xfId="0" quotePrefix="1" applyFont="1" applyBorder="1">
      <alignment vertical="center"/>
    </xf>
    <xf numFmtId="0" fontId="2" fillId="0" borderId="22" xfId="0" quotePrefix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0" borderId="0" xfId="0" applyBorder="1">
      <alignment vertical="center"/>
    </xf>
    <xf numFmtId="179" fontId="0" fillId="6" borderId="29" xfId="1" applyNumberFormat="1" applyFont="1" applyFill="1" applyBorder="1">
      <alignment vertical="center"/>
    </xf>
    <xf numFmtId="0" fontId="0" fillId="6" borderId="30" xfId="0" applyFill="1" applyBorder="1">
      <alignment vertical="center"/>
    </xf>
    <xf numFmtId="0" fontId="0" fillId="0" borderId="31" xfId="0" applyBorder="1">
      <alignment vertical="center"/>
    </xf>
    <xf numFmtId="179" fontId="0" fillId="6" borderId="32" xfId="1" applyNumberFormat="1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180" fontId="25" fillId="0" borderId="15" xfId="0" applyNumberFormat="1" applyFont="1" applyBorder="1" applyAlignment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1" fontId="25" fillId="0" borderId="15" xfId="0" quotePrefix="1" applyNumberFormat="1" applyFont="1" applyBorder="1" applyAlignment="1">
      <alignment horizontal="center" vertical="center"/>
    </xf>
    <xf numFmtId="1" fontId="33" fillId="0" borderId="15" xfId="2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6" fontId="15" fillId="0" borderId="7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91"/>
    </xf>
    <xf numFmtId="0" fontId="15" fillId="0" borderId="4" xfId="0" applyFont="1" applyBorder="1" applyAlignment="1">
      <alignment horizontal="center" vertical="center" textRotation="91"/>
    </xf>
    <xf numFmtId="0" fontId="15" fillId="0" borderId="6" xfId="0" applyFont="1" applyBorder="1" applyAlignment="1">
      <alignment horizontal="center" vertical="center" textRotation="91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21">
    <cellStyle name="백분율" xfId="1" builtinId="5"/>
    <cellStyle name="백분율 2" xfId="5"/>
    <cellStyle name="백분율 3" xfId="6"/>
    <cellStyle name="쉼표 [0] 2" xfId="7"/>
    <cellStyle name="쉼표 2" xfId="3"/>
    <cellStyle name="표준" xfId="0" builtinId="0"/>
    <cellStyle name="표준 2" xfId="4"/>
    <cellStyle name="표준 2 2" xfId="8"/>
    <cellStyle name="표준 2 3" xfId="9"/>
    <cellStyle name="표준 2 4" xfId="10"/>
    <cellStyle name="표준 2 5" xfId="11"/>
    <cellStyle name="표준 2 6" xfId="12"/>
    <cellStyle name="표준 3" xfId="13"/>
    <cellStyle name="표준 4" xfId="14"/>
    <cellStyle name="표준 4 2" xfId="15"/>
    <cellStyle name="표준 4 3" xfId="16"/>
    <cellStyle name="표준 5" xfId="17"/>
    <cellStyle name="표준 5 2" xfId="18"/>
    <cellStyle name="표준 9" xfId="2"/>
    <cellStyle name="표준 9 2" xfId="19"/>
    <cellStyle name="표준_양계혈청검사결과(견본)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#N/A</c:v>
                </c:pt>
                <c:pt idx="1">
                  <c:v>9.8999999999999986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AA-45D8-8CBE-7AE26D534544}"/>
            </c:ext>
          </c:extLst>
        </c:ser>
        <c:dLbls/>
        <c:axId val="147125760"/>
        <c:axId val="14712729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AA-45D8-8CBE-7AE26D534544}"/>
            </c:ext>
          </c:extLst>
        </c:ser>
        <c:dLbls/>
        <c:marker val="1"/>
        <c:axId val="157473408"/>
        <c:axId val="157470720"/>
      </c:lineChart>
      <c:catAx>
        <c:axId val="1471257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127296"/>
        <c:crosses val="autoZero"/>
        <c:auto val="1"/>
        <c:lblAlgn val="ctr"/>
        <c:lblOffset val="100"/>
      </c:catAx>
      <c:valAx>
        <c:axId val="147127296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125760"/>
        <c:crosses val="autoZero"/>
        <c:crossBetween val="between"/>
      </c:valAx>
      <c:valAx>
        <c:axId val="15747072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7473408"/>
        <c:crosses val="max"/>
        <c:crossBetween val="between"/>
      </c:valAx>
      <c:catAx>
        <c:axId val="157473408"/>
        <c:scaling>
          <c:orientation val="minMax"/>
        </c:scaling>
        <c:delete val="1"/>
        <c:axPos val="b"/>
        <c:numFmt formatCode="General" sourceLinked="1"/>
        <c:tickLblPos val="none"/>
        <c:crossAx val="15747072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12813.5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78-4663-8055-FAC4B5281328}"/>
            </c:ext>
          </c:extLst>
        </c:ser>
        <c:dLbls/>
        <c:axId val="111145728"/>
        <c:axId val="11114726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78-4663-8055-FAC4B5281328}"/>
            </c:ext>
          </c:extLst>
        </c:ser>
        <c:dLbls/>
        <c:marker val="1"/>
        <c:axId val="111150592"/>
        <c:axId val="111149056"/>
      </c:lineChart>
      <c:catAx>
        <c:axId val="1111457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147264"/>
        <c:crosses val="autoZero"/>
        <c:auto val="1"/>
        <c:lblAlgn val="ctr"/>
        <c:lblOffset val="100"/>
      </c:catAx>
      <c:valAx>
        <c:axId val="11114726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145728"/>
        <c:crosses val="autoZero"/>
        <c:crossBetween val="between"/>
      </c:valAx>
      <c:valAx>
        <c:axId val="11114905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150592"/>
        <c:crosses val="max"/>
        <c:crossBetween val="between"/>
      </c:valAx>
      <c:catAx>
        <c:axId val="111150592"/>
        <c:scaling>
          <c:orientation val="minMax"/>
        </c:scaling>
        <c:delete val="1"/>
        <c:axPos val="b"/>
        <c:numFmt formatCode="General" sourceLinked="1"/>
        <c:tickLblPos val="none"/>
        <c:crossAx val="11114905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46.5</c:v>
                </c:pt>
                <c:pt idx="1">
                  <c:v>109.5</c:v>
                </c:pt>
                <c:pt idx="2">
                  <c:v>112</c:v>
                </c:pt>
                <c:pt idx="3">
                  <c:v>81.5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E2-4089-8A55-C38525E6C2E4}"/>
            </c:ext>
          </c:extLst>
        </c:ser>
        <c:dLbls/>
        <c:axId val="111190400"/>
        <c:axId val="11119193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E2-4089-8A55-C38525E6C2E4}"/>
            </c:ext>
          </c:extLst>
        </c:ser>
        <c:dLbls/>
        <c:marker val="1"/>
        <c:axId val="111195264"/>
        <c:axId val="111193472"/>
      </c:lineChart>
      <c:catAx>
        <c:axId val="1111904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191936"/>
        <c:crosses val="autoZero"/>
        <c:auto val="1"/>
        <c:lblAlgn val="ctr"/>
        <c:lblOffset val="100"/>
      </c:catAx>
      <c:valAx>
        <c:axId val="11119193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190400"/>
        <c:crosses val="autoZero"/>
        <c:crossBetween val="between"/>
      </c:valAx>
      <c:valAx>
        <c:axId val="11119347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195264"/>
        <c:crosses val="max"/>
        <c:crossBetween val="between"/>
      </c:valAx>
      <c:catAx>
        <c:axId val="111195264"/>
        <c:scaling>
          <c:orientation val="minMax"/>
        </c:scaling>
        <c:delete val="1"/>
        <c:axPos val="b"/>
        <c:numFmt formatCode="General" sourceLinked="1"/>
        <c:tickLblPos val="none"/>
        <c:crossAx val="11119347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3.5</c:v>
                </c:pt>
                <c:pt idx="1">
                  <c:v>39.5</c:v>
                </c:pt>
                <c:pt idx="2">
                  <c:v>17.5</c:v>
                </c:pt>
                <c:pt idx="3">
                  <c:v>23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02-4149-AB90-F9ACACF5E040}"/>
            </c:ext>
          </c:extLst>
        </c:ser>
        <c:dLbls/>
        <c:axId val="112420736"/>
        <c:axId val="11242227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02-4149-AB90-F9ACACF5E040}"/>
            </c:ext>
          </c:extLst>
        </c:ser>
        <c:dLbls/>
        <c:marker val="1"/>
        <c:axId val="112425600"/>
        <c:axId val="112424064"/>
      </c:lineChart>
      <c:catAx>
        <c:axId val="1124207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422272"/>
        <c:crosses val="autoZero"/>
        <c:auto val="1"/>
        <c:lblAlgn val="ctr"/>
        <c:lblOffset val="100"/>
      </c:catAx>
      <c:valAx>
        <c:axId val="11242227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420736"/>
        <c:crosses val="autoZero"/>
        <c:crossBetween val="between"/>
      </c:valAx>
      <c:valAx>
        <c:axId val="11242406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425600"/>
        <c:crosses val="max"/>
        <c:crossBetween val="between"/>
      </c:valAx>
      <c:catAx>
        <c:axId val="112425600"/>
        <c:scaling>
          <c:orientation val="minMax"/>
        </c:scaling>
        <c:delete val="1"/>
        <c:axPos val="b"/>
        <c:numFmt formatCode="General" sourceLinked="1"/>
        <c:tickLblPos val="none"/>
        <c:crossAx val="11242406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#N/A</c:v>
                </c:pt>
                <c:pt idx="1">
                  <c:v>5.85</c:v>
                </c:pt>
                <c:pt idx="2">
                  <c:v>#N/A</c:v>
                </c:pt>
                <c:pt idx="3">
                  <c:v>6.75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F5-4B0E-A0B8-5021317EF0CB}"/>
            </c:ext>
          </c:extLst>
        </c:ser>
        <c:dLbls/>
        <c:axId val="107599744"/>
        <c:axId val="1076012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F5-4B0E-A0B8-5021317EF0CB}"/>
            </c:ext>
          </c:extLst>
        </c:ser>
        <c:dLbls/>
        <c:marker val="1"/>
        <c:axId val="107608704"/>
        <c:axId val="107607168"/>
      </c:lineChart>
      <c:catAx>
        <c:axId val="1075997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601280"/>
        <c:crosses val="autoZero"/>
        <c:auto val="1"/>
        <c:lblAlgn val="ctr"/>
        <c:lblOffset val="100"/>
      </c:catAx>
      <c:valAx>
        <c:axId val="107601280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599744"/>
        <c:crosses val="autoZero"/>
        <c:crossBetween val="between"/>
      </c:valAx>
      <c:valAx>
        <c:axId val="10760716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608704"/>
        <c:crosses val="max"/>
        <c:crossBetween val="between"/>
      </c:valAx>
      <c:catAx>
        <c:axId val="107608704"/>
        <c:scaling>
          <c:orientation val="minMax"/>
        </c:scaling>
        <c:delete val="1"/>
        <c:axPos val="b"/>
        <c:numFmt formatCode="General" sourceLinked="1"/>
        <c:tickLblPos val="none"/>
        <c:crossAx val="10760716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6.15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06-48E9-9A81-B40DDC8D1B9A}"/>
            </c:ext>
          </c:extLst>
        </c:ser>
        <c:dLbls/>
        <c:axId val="109553152"/>
        <c:axId val="10955468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06-48E9-9A81-B40DDC8D1B9A}"/>
            </c:ext>
          </c:extLst>
        </c:ser>
        <c:dLbls/>
        <c:marker val="1"/>
        <c:axId val="109562112"/>
        <c:axId val="109560576"/>
      </c:lineChart>
      <c:catAx>
        <c:axId val="1095531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554688"/>
        <c:crosses val="autoZero"/>
        <c:auto val="1"/>
        <c:lblAlgn val="ctr"/>
        <c:lblOffset val="100"/>
      </c:catAx>
      <c:valAx>
        <c:axId val="109554688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553152"/>
        <c:crosses val="autoZero"/>
        <c:crossBetween val="between"/>
      </c:valAx>
      <c:valAx>
        <c:axId val="10956057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562112"/>
        <c:crosses val="max"/>
        <c:crossBetween val="between"/>
      </c:valAx>
      <c:catAx>
        <c:axId val="109562112"/>
        <c:scaling>
          <c:orientation val="minMax"/>
        </c:scaling>
        <c:delete val="1"/>
        <c:axPos val="b"/>
        <c:numFmt formatCode="General" sourceLinked="1"/>
        <c:tickLblPos val="none"/>
        <c:crossAx val="10956057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11954.5</c:v>
                </c:pt>
                <c:pt idx="2">
                  <c:v>#N/A</c:v>
                </c:pt>
                <c:pt idx="3">
                  <c:v>8982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59-4BA2-8989-79EFEEC42DBE}"/>
            </c:ext>
          </c:extLst>
        </c:ser>
        <c:dLbls/>
        <c:axId val="109638784"/>
        <c:axId val="10964032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59-4BA2-8989-79EFEEC42DBE}"/>
            </c:ext>
          </c:extLst>
        </c:ser>
        <c:dLbls/>
        <c:marker val="1"/>
        <c:axId val="109709184"/>
        <c:axId val="109707648"/>
      </c:lineChart>
      <c:catAx>
        <c:axId val="1096387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640320"/>
        <c:crosses val="autoZero"/>
        <c:auto val="1"/>
        <c:lblAlgn val="ctr"/>
        <c:lblOffset val="100"/>
      </c:catAx>
      <c:valAx>
        <c:axId val="10964032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638784"/>
        <c:crosses val="autoZero"/>
        <c:crossBetween val="between"/>
      </c:valAx>
      <c:valAx>
        <c:axId val="10970764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709184"/>
        <c:crosses val="max"/>
        <c:crossBetween val="between"/>
      </c:valAx>
      <c:catAx>
        <c:axId val="109709184"/>
        <c:scaling>
          <c:orientation val="minMax"/>
        </c:scaling>
        <c:delete val="1"/>
        <c:axPos val="b"/>
        <c:numFmt formatCode="General" sourceLinked="1"/>
        <c:tickLblPos val="none"/>
        <c:crossAx val="10970764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#N/A</c:v>
                </c:pt>
                <c:pt idx="1">
                  <c:v>6755.5</c:v>
                </c:pt>
                <c:pt idx="2">
                  <c:v>7764</c:v>
                </c:pt>
                <c:pt idx="3">
                  <c:v>5093.5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0D-49C2-9328-0DF2974C3393}"/>
            </c:ext>
          </c:extLst>
        </c:ser>
        <c:dLbls/>
        <c:axId val="109736704"/>
        <c:axId val="10973824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#N/A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0D-49C2-9328-0DF2974C3393}"/>
            </c:ext>
          </c:extLst>
        </c:ser>
        <c:dLbls/>
        <c:marker val="1"/>
        <c:axId val="109741568"/>
        <c:axId val="109740032"/>
      </c:lineChart>
      <c:catAx>
        <c:axId val="1097367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738240"/>
        <c:crosses val="autoZero"/>
        <c:auto val="1"/>
        <c:lblAlgn val="ctr"/>
        <c:lblOffset val="100"/>
      </c:catAx>
      <c:valAx>
        <c:axId val="10973824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736704"/>
        <c:crosses val="autoZero"/>
        <c:crossBetween val="between"/>
      </c:valAx>
      <c:valAx>
        <c:axId val="10974003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741568"/>
        <c:crosses val="max"/>
        <c:crossBetween val="between"/>
      </c:valAx>
      <c:catAx>
        <c:axId val="109741568"/>
        <c:scaling>
          <c:orientation val="minMax"/>
        </c:scaling>
        <c:delete val="1"/>
        <c:axPos val="b"/>
        <c:numFmt formatCode="General" sourceLinked="1"/>
        <c:tickLblPos val="none"/>
        <c:crossAx val="1097400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15358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8-4947-B622-0B3B9880EFF7}"/>
            </c:ext>
          </c:extLst>
        </c:ser>
        <c:dLbls/>
        <c:axId val="109764992"/>
        <c:axId val="10976652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978-4947-B622-0B3B9880EFF7}"/>
            </c:ext>
          </c:extLst>
        </c:ser>
        <c:dLbls/>
        <c:marker val="1"/>
        <c:axId val="109773952"/>
        <c:axId val="109768064"/>
      </c:lineChart>
      <c:catAx>
        <c:axId val="1097649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766528"/>
        <c:crosses val="autoZero"/>
        <c:auto val="1"/>
        <c:lblAlgn val="ctr"/>
        <c:lblOffset val="100"/>
      </c:catAx>
      <c:valAx>
        <c:axId val="10976652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764992"/>
        <c:crosses val="autoZero"/>
        <c:crossBetween val="between"/>
      </c:valAx>
      <c:valAx>
        <c:axId val="10976806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773952"/>
        <c:crosses val="max"/>
        <c:crossBetween val="between"/>
      </c:valAx>
      <c:catAx>
        <c:axId val="109773952"/>
        <c:scaling>
          <c:orientation val="minMax"/>
        </c:scaling>
        <c:delete val="1"/>
        <c:axPos val="b"/>
        <c:numFmt formatCode="General" sourceLinked="1"/>
        <c:tickLblPos val="none"/>
        <c:crossAx val="10976806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2301.5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36-4B5A-85E4-575ECCC08C2E}"/>
            </c:ext>
          </c:extLst>
        </c:ser>
        <c:dLbls/>
        <c:axId val="109809664"/>
        <c:axId val="10981120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0.94444444444444442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36-4B5A-85E4-575ECCC08C2E}"/>
            </c:ext>
          </c:extLst>
        </c:ser>
        <c:dLbls/>
        <c:marker val="1"/>
        <c:axId val="109814528"/>
        <c:axId val="109812736"/>
      </c:lineChart>
      <c:catAx>
        <c:axId val="1098096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811200"/>
        <c:crosses val="autoZero"/>
        <c:auto val="1"/>
        <c:lblAlgn val="ctr"/>
        <c:lblOffset val="100"/>
      </c:catAx>
      <c:valAx>
        <c:axId val="10981120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809664"/>
        <c:crosses val="autoZero"/>
        <c:crossBetween val="between"/>
      </c:valAx>
      <c:valAx>
        <c:axId val="10981273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814528"/>
        <c:crosses val="max"/>
        <c:crossBetween val="between"/>
      </c:valAx>
      <c:catAx>
        <c:axId val="109814528"/>
        <c:scaling>
          <c:orientation val="minMax"/>
        </c:scaling>
        <c:delete val="1"/>
        <c:axPos val="b"/>
        <c:numFmt formatCode="General" sourceLinked="1"/>
        <c:tickLblPos val="none"/>
        <c:crossAx val="10981273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8641.5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E1-4CA0-8D32-A6C773912634}"/>
            </c:ext>
          </c:extLst>
        </c:ser>
        <c:dLbls/>
        <c:axId val="109979136"/>
        <c:axId val="10998067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E1-4CA0-8D32-A6C773912634}"/>
            </c:ext>
          </c:extLst>
        </c:ser>
        <c:dLbls/>
        <c:marker val="1"/>
        <c:axId val="109984000"/>
        <c:axId val="109982464"/>
      </c:lineChart>
      <c:catAx>
        <c:axId val="1099791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980672"/>
        <c:crosses val="autoZero"/>
        <c:auto val="1"/>
        <c:lblAlgn val="ctr"/>
        <c:lblOffset val="100"/>
      </c:catAx>
      <c:valAx>
        <c:axId val="10998067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979136"/>
        <c:crosses val="autoZero"/>
        <c:crossBetween val="between"/>
      </c:valAx>
      <c:valAx>
        <c:axId val="10998246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984000"/>
        <c:crosses val="max"/>
        <c:crossBetween val="between"/>
      </c:valAx>
      <c:catAx>
        <c:axId val="109984000"/>
        <c:scaling>
          <c:orientation val="minMax"/>
        </c:scaling>
        <c:delete val="1"/>
        <c:axPos val="b"/>
        <c:tickLblPos val="none"/>
        <c:crossAx val="10998246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12255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9-4154-9D73-086C2C14AB6B}"/>
            </c:ext>
          </c:extLst>
        </c:ser>
        <c:dLbls/>
        <c:axId val="110052480"/>
        <c:axId val="11005401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9-4154-9D73-086C2C14AB6B}"/>
            </c:ext>
          </c:extLst>
        </c:ser>
        <c:dLbls/>
        <c:marker val="1"/>
        <c:axId val="110233472"/>
        <c:axId val="110231936"/>
      </c:lineChart>
      <c:catAx>
        <c:axId val="1100524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054016"/>
        <c:crosses val="autoZero"/>
        <c:auto val="1"/>
        <c:lblAlgn val="ctr"/>
        <c:lblOffset val="100"/>
      </c:catAx>
      <c:valAx>
        <c:axId val="11005401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052480"/>
        <c:crosses val="autoZero"/>
        <c:crossBetween val="between"/>
      </c:valAx>
      <c:valAx>
        <c:axId val="11023193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233472"/>
        <c:crosses val="max"/>
        <c:crossBetween val="between"/>
      </c:valAx>
      <c:catAx>
        <c:axId val="110233472"/>
        <c:scaling>
          <c:orientation val="minMax"/>
        </c:scaling>
        <c:delete val="1"/>
        <c:axPos val="b"/>
        <c:numFmt formatCode="General" sourceLinked="1"/>
        <c:tickLblPos val="none"/>
        <c:crossAx val="11023193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B20" sqref="B20:B21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92"/>
      <c r="H1" s="92"/>
      <c r="I1" s="92"/>
      <c r="J1" s="4"/>
      <c r="K1" s="4"/>
      <c r="L1" s="4"/>
      <c r="M1" s="4"/>
      <c r="N1" s="4"/>
      <c r="O1" s="6"/>
      <c r="P1" s="4"/>
      <c r="Q1" s="6"/>
      <c r="R1" s="4"/>
      <c r="S1" s="4"/>
      <c r="T1" s="7"/>
      <c r="U1" s="4"/>
      <c r="V1" s="4"/>
      <c r="W1" s="4"/>
      <c r="X1" s="4"/>
      <c r="Y1" s="4"/>
    </row>
    <row r="2" spans="1:25" ht="20.25"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>
      <c r="B3" s="94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ht="17.25" thickBot="1">
      <c r="A4" s="8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5" t="s">
        <v>3</v>
      </c>
      <c r="C5" s="12" t="s">
        <v>4</v>
      </c>
      <c r="D5" s="13"/>
      <c r="E5" s="14" t="s">
        <v>5</v>
      </c>
      <c r="F5" s="15"/>
      <c r="G5" s="98" t="s">
        <v>6</v>
      </c>
      <c r="H5" s="98"/>
      <c r="I5" s="16"/>
      <c r="J5" s="99">
        <v>43944</v>
      </c>
      <c r="K5" s="99"/>
      <c r="L5" s="99"/>
      <c r="M5" s="99"/>
      <c r="N5" s="99"/>
      <c r="O5" s="16"/>
      <c r="P5" s="17" t="s">
        <v>7</v>
      </c>
      <c r="Q5" s="18"/>
      <c r="R5" s="19"/>
      <c r="S5" s="14"/>
      <c r="T5" s="14"/>
      <c r="U5" s="100">
        <v>43949</v>
      </c>
      <c r="V5" s="101"/>
      <c r="W5" s="101"/>
      <c r="X5" s="101"/>
      <c r="Y5" s="20"/>
    </row>
    <row r="6" spans="1:25">
      <c r="A6" s="8"/>
      <c r="B6" s="96"/>
      <c r="C6" s="21" t="s">
        <v>8</v>
      </c>
      <c r="D6" s="22"/>
      <c r="E6" s="23" t="s">
        <v>9</v>
      </c>
      <c r="F6" s="24"/>
      <c r="G6" s="86" t="s">
        <v>10</v>
      </c>
      <c r="H6" s="86"/>
      <c r="I6" s="25"/>
      <c r="J6" s="102">
        <v>43815</v>
      </c>
      <c r="K6" s="102"/>
      <c r="L6" s="102"/>
      <c r="M6" s="102"/>
      <c r="N6" s="102"/>
      <c r="O6" s="25"/>
      <c r="P6" s="26" t="s">
        <v>11</v>
      </c>
      <c r="Q6" s="27"/>
      <c r="R6" s="27"/>
      <c r="S6" s="25"/>
      <c r="T6" s="27"/>
      <c r="U6" s="88"/>
      <c r="V6" s="88"/>
      <c r="W6" s="88"/>
      <c r="X6" s="88"/>
      <c r="Y6" s="28" t="s">
        <v>12</v>
      </c>
    </row>
    <row r="7" spans="1:25">
      <c r="A7" s="8"/>
      <c r="B7" s="96"/>
      <c r="C7" s="21" t="s">
        <v>13</v>
      </c>
      <c r="D7" s="22"/>
      <c r="E7" s="29"/>
      <c r="F7" s="30"/>
      <c r="G7" s="86" t="s">
        <v>14</v>
      </c>
      <c r="H7" s="86"/>
      <c r="I7" s="25"/>
      <c r="J7" s="87"/>
      <c r="K7" s="87"/>
      <c r="L7" s="87"/>
      <c r="M7" s="87"/>
      <c r="N7" s="87"/>
      <c r="O7" s="25"/>
      <c r="P7" s="26" t="s">
        <v>15</v>
      </c>
      <c r="Q7" s="29"/>
      <c r="R7" s="29"/>
      <c r="S7" s="29"/>
      <c r="T7" s="29"/>
      <c r="U7" s="88"/>
      <c r="V7" s="88"/>
      <c r="W7" s="88"/>
      <c r="X7" s="88"/>
      <c r="Y7" s="31"/>
    </row>
    <row r="8" spans="1:25" ht="17.25" thickBot="1">
      <c r="A8" s="32"/>
      <c r="B8" s="97"/>
      <c r="C8" s="33" t="s">
        <v>16</v>
      </c>
      <c r="D8" s="34"/>
      <c r="E8" s="35"/>
      <c r="F8" s="36"/>
      <c r="G8" s="89"/>
      <c r="H8" s="89"/>
      <c r="I8" s="37"/>
      <c r="J8" s="90"/>
      <c r="K8" s="90"/>
      <c r="L8" s="90"/>
      <c r="M8" s="90"/>
      <c r="N8" s="90"/>
      <c r="O8" s="37"/>
      <c r="P8" s="38"/>
      <c r="Q8" s="35"/>
      <c r="R8" s="35"/>
      <c r="S8" s="35"/>
      <c r="T8" s="35"/>
      <c r="U8" s="91"/>
      <c r="V8" s="91"/>
      <c r="W8" s="91"/>
      <c r="X8" s="91"/>
      <c r="Y8" s="39"/>
    </row>
    <row r="9" spans="1:25" ht="18" thickTop="1" thickBot="1">
      <c r="B9" s="40" t="s">
        <v>17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장은농장</v>
      </c>
      <c r="C10" s="46" t="s">
        <v>18</v>
      </c>
      <c r="D10" s="47">
        <f>ROUNDDOWN((J5-J6+1)/7,0)</f>
        <v>18</v>
      </c>
      <c r="E10" s="48" t="s">
        <v>19</v>
      </c>
      <c r="F10" s="49">
        <f>(J5-J6+1)-(D10*7)</f>
        <v>4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B12" s="54" t="s">
        <v>26</v>
      </c>
      <c r="C12" s="54" t="s">
        <v>27</v>
      </c>
      <c r="D12" s="55">
        <v>43944</v>
      </c>
      <c r="E12" s="54">
        <v>14</v>
      </c>
      <c r="F12" s="54">
        <v>107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B13" s="54" t="s">
        <v>28</v>
      </c>
      <c r="C13" s="54" t="s">
        <v>27</v>
      </c>
      <c r="D13" s="55">
        <v>43944</v>
      </c>
      <c r="E13" s="54">
        <v>79</v>
      </c>
      <c r="F13" s="54">
        <v>231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B14" s="54" t="s">
        <v>26</v>
      </c>
      <c r="C14" s="54" t="s">
        <v>29</v>
      </c>
      <c r="D14" s="55">
        <v>43944</v>
      </c>
      <c r="E14" s="54">
        <v>4</v>
      </c>
      <c r="F14" s="54">
        <v>100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B15" s="54" t="s">
        <v>28</v>
      </c>
      <c r="C15" s="54" t="s">
        <v>29</v>
      </c>
      <c r="D15" s="55">
        <v>43944</v>
      </c>
      <c r="E15" s="54">
        <v>3</v>
      </c>
      <c r="F15" s="54">
        <v>133</v>
      </c>
      <c r="G15" s="54">
        <v>8</v>
      </c>
      <c r="H15" s="54">
        <v>8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B16" s="54" t="s">
        <v>26</v>
      </c>
      <c r="C16" s="54" t="s">
        <v>30</v>
      </c>
      <c r="D16" s="55">
        <v>43944</v>
      </c>
      <c r="E16" s="54">
        <v>2216</v>
      </c>
      <c r="F16" s="54">
        <v>27</v>
      </c>
      <c r="G16" s="54">
        <v>10</v>
      </c>
      <c r="H16" s="54"/>
      <c r="I16" s="54"/>
      <c r="J16" s="54">
        <v>3</v>
      </c>
      <c r="K16" s="54">
        <v>6</v>
      </c>
      <c r="L16" s="54">
        <v>1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2:25">
      <c r="B17" s="54" t="s">
        <v>28</v>
      </c>
      <c r="C17" s="54" t="s">
        <v>30</v>
      </c>
      <c r="D17" s="55">
        <v>43944</v>
      </c>
      <c r="E17" s="54">
        <v>2387</v>
      </c>
      <c r="F17" s="54">
        <v>41</v>
      </c>
      <c r="G17" s="54">
        <v>8</v>
      </c>
      <c r="H17" s="54">
        <v>1</v>
      </c>
      <c r="I17" s="54"/>
      <c r="J17" s="54">
        <v>1</v>
      </c>
      <c r="K17" s="54">
        <v>3</v>
      </c>
      <c r="L17" s="54">
        <v>3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2:25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2:25">
      <c r="B19" s="57" t="s">
        <v>31</v>
      </c>
    </row>
    <row r="20" spans="2:25">
      <c r="B20" s="58" t="s">
        <v>55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60"/>
    </row>
    <row r="21" spans="2:25">
      <c r="B21" s="61" t="s">
        <v>56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62"/>
    </row>
    <row r="22" spans="2:25">
      <c r="B22" s="6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62"/>
    </row>
    <row r="23" spans="2:25">
      <c r="B23" s="6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62"/>
    </row>
    <row r="24" spans="2:25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6"/>
    </row>
    <row r="27" spans="2:25">
      <c r="B27" s="84" t="s">
        <v>32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</row>
    <row r="28" spans="2:25" ht="17.25">
      <c r="B28" s="85" t="s">
        <v>33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27:Y27"/>
    <mergeCell ref="B28:Y28"/>
    <mergeCell ref="G7:H7"/>
    <mergeCell ref="J7:N7"/>
    <mergeCell ref="U7:X7"/>
    <mergeCell ref="G8:H8"/>
    <mergeCell ref="J8:N8"/>
    <mergeCell ref="U8:X8"/>
  </mergeCells>
  <phoneticPr fontId="3" type="noConversion"/>
  <conditionalFormatting sqref="B12:Y1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Y18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4"/>
  <sheetViews>
    <sheetView topLeftCell="A10" workbookViewId="0">
      <selection activeCell="B36" sqref="B36:B3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92"/>
      <c r="H1" s="92"/>
      <c r="I1" s="92"/>
      <c r="J1" s="4"/>
      <c r="K1" s="4"/>
      <c r="L1" s="4"/>
      <c r="M1" s="4"/>
      <c r="N1" s="4"/>
      <c r="O1" s="6"/>
      <c r="P1" s="4"/>
      <c r="Q1" s="6"/>
      <c r="R1" s="4"/>
      <c r="S1" s="4"/>
      <c r="T1" s="76"/>
      <c r="U1" s="4"/>
      <c r="V1" s="4"/>
      <c r="W1" s="4"/>
      <c r="X1" s="4"/>
      <c r="Y1" s="4"/>
    </row>
    <row r="2" spans="1:25" ht="20.25">
      <c r="B2" s="93" t="s">
        <v>57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>
      <c r="B3" s="94" t="s">
        <v>58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ht="17.25" thickBot="1">
      <c r="A4" s="8"/>
      <c r="B4" s="9" t="s">
        <v>59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5" t="s">
        <v>3</v>
      </c>
      <c r="C5" s="12" t="s">
        <v>60</v>
      </c>
      <c r="D5" s="13"/>
      <c r="E5" s="14" t="s">
        <v>61</v>
      </c>
      <c r="F5" s="15"/>
      <c r="G5" s="98" t="s">
        <v>62</v>
      </c>
      <c r="H5" s="98"/>
      <c r="I5" s="16"/>
      <c r="J5" s="99">
        <v>43977</v>
      </c>
      <c r="K5" s="99"/>
      <c r="L5" s="99"/>
      <c r="M5" s="99"/>
      <c r="N5" s="99"/>
      <c r="O5" s="16"/>
      <c r="P5" s="17" t="s">
        <v>63</v>
      </c>
      <c r="Q5" s="18"/>
      <c r="R5" s="19"/>
      <c r="S5" s="14"/>
      <c r="T5" s="14"/>
      <c r="U5" s="100">
        <v>43984</v>
      </c>
      <c r="V5" s="101"/>
      <c r="W5" s="101"/>
      <c r="X5" s="101"/>
      <c r="Y5" s="20"/>
    </row>
    <row r="6" spans="1:25">
      <c r="A6" s="8"/>
      <c r="B6" s="96"/>
      <c r="C6" s="21" t="s">
        <v>64</v>
      </c>
      <c r="D6" s="22"/>
      <c r="E6" s="23" t="s">
        <v>65</v>
      </c>
      <c r="F6" s="24"/>
      <c r="G6" s="86" t="s">
        <v>66</v>
      </c>
      <c r="H6" s="86"/>
      <c r="I6" s="25"/>
      <c r="J6" s="102">
        <v>43815</v>
      </c>
      <c r="K6" s="102"/>
      <c r="L6" s="102"/>
      <c r="M6" s="102"/>
      <c r="N6" s="102"/>
      <c r="O6" s="25"/>
      <c r="P6" s="26" t="s">
        <v>11</v>
      </c>
      <c r="Q6" s="27"/>
      <c r="R6" s="27"/>
      <c r="S6" s="25"/>
      <c r="T6" s="27"/>
      <c r="U6" s="88"/>
      <c r="V6" s="88"/>
      <c r="W6" s="88"/>
      <c r="X6" s="88"/>
      <c r="Y6" s="28" t="s">
        <v>67</v>
      </c>
    </row>
    <row r="7" spans="1:25">
      <c r="A7" s="8"/>
      <c r="B7" s="96"/>
      <c r="C7" s="21" t="s">
        <v>13</v>
      </c>
      <c r="D7" s="22"/>
      <c r="E7" s="29"/>
      <c r="F7" s="30"/>
      <c r="G7" s="86" t="s">
        <v>68</v>
      </c>
      <c r="H7" s="86"/>
      <c r="I7" s="25"/>
      <c r="J7" s="87"/>
      <c r="K7" s="87"/>
      <c r="L7" s="87"/>
      <c r="M7" s="87"/>
      <c r="N7" s="87"/>
      <c r="O7" s="25"/>
      <c r="P7" s="26" t="s">
        <v>69</v>
      </c>
      <c r="Q7" s="29"/>
      <c r="R7" s="29"/>
      <c r="S7" s="29"/>
      <c r="T7" s="29"/>
      <c r="U7" s="88"/>
      <c r="V7" s="88"/>
      <c r="W7" s="88"/>
      <c r="X7" s="88"/>
      <c r="Y7" s="31"/>
    </row>
    <row r="8" spans="1:25" ht="17.25" thickBot="1">
      <c r="A8" s="32"/>
      <c r="B8" s="97"/>
      <c r="C8" s="33" t="s">
        <v>16</v>
      </c>
      <c r="D8" s="34"/>
      <c r="E8" s="35"/>
      <c r="F8" s="36"/>
      <c r="G8" s="89"/>
      <c r="H8" s="89"/>
      <c r="I8" s="37"/>
      <c r="J8" s="90"/>
      <c r="K8" s="90"/>
      <c r="L8" s="90"/>
      <c r="M8" s="90"/>
      <c r="N8" s="90"/>
      <c r="O8" s="37"/>
      <c r="P8" s="38"/>
      <c r="Q8" s="35"/>
      <c r="R8" s="35"/>
      <c r="S8" s="35"/>
      <c r="T8" s="35"/>
      <c r="U8" s="91"/>
      <c r="V8" s="91"/>
      <c r="W8" s="91"/>
      <c r="X8" s="91"/>
      <c r="Y8" s="39"/>
    </row>
    <row r="9" spans="1:25" ht="18" thickTop="1" thickBot="1">
      <c r="B9" s="40" t="s">
        <v>17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장은농장</v>
      </c>
      <c r="C10" s="46" t="s">
        <v>70</v>
      </c>
      <c r="D10" s="47">
        <f>ROUNDDOWN((J5-J6+1)/7,0)</f>
        <v>23</v>
      </c>
      <c r="E10" s="48" t="s">
        <v>71</v>
      </c>
      <c r="F10" s="49">
        <f>(J5-J6+1)-(D10*7)</f>
        <v>2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B12" s="54" t="s">
        <v>72</v>
      </c>
      <c r="C12" s="54" t="s">
        <v>73</v>
      </c>
      <c r="D12" s="55">
        <v>43977</v>
      </c>
      <c r="E12" s="54">
        <v>104</v>
      </c>
      <c r="F12" s="54">
        <v>70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B13" s="54" t="s">
        <v>74</v>
      </c>
      <c r="C13" s="54" t="s">
        <v>73</v>
      </c>
      <c r="D13" s="55">
        <v>43977</v>
      </c>
      <c r="E13" s="54">
        <v>115</v>
      </c>
      <c r="F13" s="54">
        <v>166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B14" s="54" t="s">
        <v>72</v>
      </c>
      <c r="C14" s="54" t="s">
        <v>75</v>
      </c>
      <c r="D14" s="55">
        <v>43977</v>
      </c>
      <c r="E14" s="54">
        <v>36</v>
      </c>
      <c r="F14" s="54">
        <v>108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B15" s="54" t="s">
        <v>74</v>
      </c>
      <c r="C15" s="54" t="s">
        <v>76</v>
      </c>
      <c r="D15" s="55">
        <v>43977</v>
      </c>
      <c r="E15" s="54">
        <v>43</v>
      </c>
      <c r="F15" s="54">
        <v>135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B16" s="54" t="s">
        <v>72</v>
      </c>
      <c r="C16" s="54" t="s">
        <v>77</v>
      </c>
      <c r="D16" s="55">
        <v>43977</v>
      </c>
      <c r="E16" s="54">
        <v>7818</v>
      </c>
      <c r="F16" s="54">
        <v>45</v>
      </c>
      <c r="G16" s="54">
        <v>10</v>
      </c>
      <c r="H16" s="54">
        <v>1</v>
      </c>
      <c r="I16" s="54"/>
      <c r="J16" s="54">
        <v>2</v>
      </c>
      <c r="K16" s="54"/>
      <c r="L16" s="54"/>
      <c r="M16" s="54">
        <v>1</v>
      </c>
      <c r="N16" s="54">
        <v>3</v>
      </c>
      <c r="O16" s="54">
        <v>2</v>
      </c>
      <c r="P16" s="54">
        <v>1</v>
      </c>
      <c r="Q16" s="54"/>
      <c r="R16" s="54"/>
      <c r="S16" s="54"/>
      <c r="T16" s="54"/>
      <c r="U16" s="54"/>
      <c r="V16" s="54"/>
      <c r="W16" s="54"/>
      <c r="X16" s="54"/>
      <c r="Y16" s="54"/>
    </row>
    <row r="17" spans="2:25">
      <c r="B17" s="54" t="s">
        <v>74</v>
      </c>
      <c r="C17" s="54" t="s">
        <v>77</v>
      </c>
      <c r="D17" s="55">
        <v>43977</v>
      </c>
      <c r="E17" s="54">
        <v>5693</v>
      </c>
      <c r="F17" s="54">
        <v>57</v>
      </c>
      <c r="G17" s="54">
        <v>10</v>
      </c>
      <c r="H17" s="54">
        <v>1</v>
      </c>
      <c r="I17" s="54">
        <v>1</v>
      </c>
      <c r="J17" s="54">
        <v>3</v>
      </c>
      <c r="K17" s="54"/>
      <c r="L17" s="54">
        <v>1</v>
      </c>
      <c r="M17" s="54">
        <v>1</v>
      </c>
      <c r="N17" s="54">
        <v>2</v>
      </c>
      <c r="O17" s="54">
        <v>1</v>
      </c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2:25">
      <c r="B18" s="54" t="s">
        <v>72</v>
      </c>
      <c r="C18" s="54" t="s">
        <v>78</v>
      </c>
      <c r="D18" s="55">
        <v>43977</v>
      </c>
      <c r="E18" s="54">
        <v>12427</v>
      </c>
      <c r="F18" s="54">
        <v>30</v>
      </c>
      <c r="G18" s="54">
        <v>10</v>
      </c>
      <c r="H18" s="54"/>
      <c r="I18" s="54"/>
      <c r="J18" s="54"/>
      <c r="K18" s="54"/>
      <c r="L18" s="54"/>
      <c r="M18" s="54">
        <v>1</v>
      </c>
      <c r="N18" s="54">
        <v>2</v>
      </c>
      <c r="O18" s="54">
        <v>2</v>
      </c>
      <c r="P18" s="54"/>
      <c r="Q18" s="54">
        <v>5</v>
      </c>
      <c r="R18" s="54"/>
      <c r="S18" s="54"/>
      <c r="T18" s="54"/>
      <c r="U18" s="54"/>
      <c r="V18" s="54"/>
      <c r="W18" s="54"/>
      <c r="X18" s="54"/>
      <c r="Y18" s="54"/>
    </row>
    <row r="19" spans="2:25">
      <c r="B19" s="54" t="s">
        <v>74</v>
      </c>
      <c r="C19" s="54" t="s">
        <v>78</v>
      </c>
      <c r="D19" s="55">
        <v>43977</v>
      </c>
      <c r="E19" s="54">
        <v>11482</v>
      </c>
      <c r="F19" s="54">
        <v>31</v>
      </c>
      <c r="G19" s="54">
        <v>10</v>
      </c>
      <c r="H19" s="54"/>
      <c r="I19" s="54"/>
      <c r="J19" s="54"/>
      <c r="K19" s="54"/>
      <c r="L19" s="54"/>
      <c r="M19" s="54">
        <v>1</v>
      </c>
      <c r="N19" s="54">
        <v>5</v>
      </c>
      <c r="O19" s="54"/>
      <c r="P19" s="54">
        <v>1</v>
      </c>
      <c r="Q19" s="54">
        <v>3</v>
      </c>
      <c r="R19" s="54"/>
      <c r="S19" s="54"/>
      <c r="T19" s="54"/>
      <c r="U19" s="54"/>
      <c r="V19" s="54"/>
      <c r="W19" s="54"/>
      <c r="X19" s="54"/>
      <c r="Y19" s="54"/>
    </row>
    <row r="20" spans="2:25">
      <c r="B20" s="54" t="s">
        <v>72</v>
      </c>
      <c r="C20" s="54" t="s">
        <v>79</v>
      </c>
      <c r="D20" s="55">
        <v>43977</v>
      </c>
      <c r="E20" s="77">
        <v>9.6</v>
      </c>
      <c r="F20" s="78">
        <v>12.226956153929859</v>
      </c>
      <c r="G20" s="54">
        <v>10</v>
      </c>
      <c r="H20" s="54" t="s">
        <v>80</v>
      </c>
      <c r="I20" s="54" t="s">
        <v>80</v>
      </c>
      <c r="J20" s="54" t="s">
        <v>80</v>
      </c>
      <c r="K20" s="54" t="s">
        <v>80</v>
      </c>
      <c r="L20" s="54" t="s">
        <v>80</v>
      </c>
      <c r="M20" s="54" t="s">
        <v>80</v>
      </c>
      <c r="N20" s="54" t="s">
        <v>80</v>
      </c>
      <c r="O20" s="54" t="s">
        <v>80</v>
      </c>
      <c r="P20" s="54">
        <v>1</v>
      </c>
      <c r="Q20" s="54">
        <v>5</v>
      </c>
      <c r="R20" s="54">
        <v>2</v>
      </c>
      <c r="S20" s="54">
        <v>1</v>
      </c>
      <c r="T20" s="54">
        <v>1</v>
      </c>
      <c r="U20" s="54"/>
      <c r="V20" s="54"/>
      <c r="W20" s="54"/>
      <c r="X20" s="54"/>
      <c r="Y20" s="54"/>
    </row>
    <row r="21" spans="2:25">
      <c r="B21" s="54" t="s">
        <v>74</v>
      </c>
      <c r="C21" s="54" t="s">
        <v>79</v>
      </c>
      <c r="D21" s="55">
        <v>43977</v>
      </c>
      <c r="E21" s="77">
        <v>10.199999999999999</v>
      </c>
      <c r="F21" s="78">
        <v>6.2005444317026264</v>
      </c>
      <c r="G21" s="54">
        <v>10</v>
      </c>
      <c r="H21" s="54" t="s">
        <v>80</v>
      </c>
      <c r="I21" s="54" t="s">
        <v>80</v>
      </c>
      <c r="J21" s="54" t="s">
        <v>80</v>
      </c>
      <c r="K21" s="54" t="s">
        <v>80</v>
      </c>
      <c r="L21" s="54" t="s">
        <v>80</v>
      </c>
      <c r="M21" s="54" t="s">
        <v>80</v>
      </c>
      <c r="N21" s="54" t="s">
        <v>80</v>
      </c>
      <c r="O21" s="54" t="s">
        <v>80</v>
      </c>
      <c r="P21" s="54" t="s">
        <v>80</v>
      </c>
      <c r="Q21" s="54">
        <v>1</v>
      </c>
      <c r="R21" s="54">
        <v>6</v>
      </c>
      <c r="S21" s="54">
        <v>3</v>
      </c>
      <c r="T21" s="54" t="s">
        <v>80</v>
      </c>
      <c r="U21" s="54"/>
      <c r="V21" s="54"/>
      <c r="W21" s="54"/>
      <c r="X21" s="54"/>
      <c r="Y21" s="54"/>
    </row>
    <row r="22" spans="2:25">
      <c r="B22" s="54" t="s">
        <v>72</v>
      </c>
      <c r="C22" s="54" t="s">
        <v>81</v>
      </c>
      <c r="D22" s="55">
        <v>43977</v>
      </c>
      <c r="E22" s="77">
        <v>5.9</v>
      </c>
      <c r="F22" s="79">
        <v>28.192033785027437</v>
      </c>
      <c r="G22" s="54">
        <v>10</v>
      </c>
      <c r="H22" s="54" t="s">
        <v>80</v>
      </c>
      <c r="I22" s="54" t="s">
        <v>80</v>
      </c>
      <c r="J22" s="54" t="s">
        <v>80</v>
      </c>
      <c r="K22" s="54">
        <v>1</v>
      </c>
      <c r="L22" s="54">
        <v>2</v>
      </c>
      <c r="M22" s="54" t="s">
        <v>80</v>
      </c>
      <c r="N22" s="54">
        <v>2</v>
      </c>
      <c r="O22" s="54">
        <v>4</v>
      </c>
      <c r="P22" s="54">
        <v>1</v>
      </c>
      <c r="Q22" s="54" t="s">
        <v>80</v>
      </c>
      <c r="R22" s="54" t="s">
        <v>80</v>
      </c>
      <c r="S22" s="54" t="s">
        <v>80</v>
      </c>
      <c r="T22" s="54" t="s">
        <v>80</v>
      </c>
      <c r="U22" s="54"/>
      <c r="V22" s="54"/>
      <c r="W22" s="54"/>
      <c r="X22" s="54"/>
      <c r="Y22" s="54"/>
    </row>
    <row r="23" spans="2:25">
      <c r="B23" s="54" t="s">
        <v>74</v>
      </c>
      <c r="C23" s="54" t="s">
        <v>81</v>
      </c>
      <c r="D23" s="55">
        <v>43977</v>
      </c>
      <c r="E23" s="77">
        <v>5.8</v>
      </c>
      <c r="F23" s="80">
        <v>13.600183409424432</v>
      </c>
      <c r="G23" s="54">
        <v>10</v>
      </c>
      <c r="H23" s="54" t="s">
        <v>80</v>
      </c>
      <c r="I23" s="54" t="s">
        <v>80</v>
      </c>
      <c r="J23" s="54" t="s">
        <v>80</v>
      </c>
      <c r="K23" s="54" t="s">
        <v>80</v>
      </c>
      <c r="L23" s="54" t="s">
        <v>80</v>
      </c>
      <c r="M23" s="54">
        <v>4</v>
      </c>
      <c r="N23" s="54">
        <v>4</v>
      </c>
      <c r="O23" s="54">
        <v>2</v>
      </c>
      <c r="P23" s="54" t="s">
        <v>80</v>
      </c>
      <c r="Q23" s="54" t="s">
        <v>80</v>
      </c>
      <c r="R23" s="54" t="s">
        <v>80</v>
      </c>
      <c r="S23" s="54" t="s">
        <v>80</v>
      </c>
      <c r="T23" s="54" t="s">
        <v>80</v>
      </c>
      <c r="U23" s="54"/>
      <c r="V23" s="54"/>
      <c r="W23" s="54"/>
      <c r="X23" s="54"/>
      <c r="Y23" s="54"/>
    </row>
    <row r="24" spans="2:25">
      <c r="B24" s="54" t="s">
        <v>72</v>
      </c>
      <c r="C24" s="54" t="s">
        <v>82</v>
      </c>
      <c r="D24" s="55">
        <v>43977</v>
      </c>
      <c r="E24" s="54">
        <v>15338</v>
      </c>
      <c r="F24" s="54">
        <v>11</v>
      </c>
      <c r="G24" s="54">
        <v>10</v>
      </c>
      <c r="H24" s="54"/>
      <c r="I24" s="54"/>
      <c r="J24" s="54"/>
      <c r="K24" s="54"/>
      <c r="L24" s="54"/>
      <c r="M24" s="54"/>
      <c r="N24" s="54"/>
      <c r="O24" s="54"/>
      <c r="P24" s="54"/>
      <c r="Q24" s="54">
        <v>3</v>
      </c>
      <c r="R24" s="54">
        <v>2</v>
      </c>
      <c r="S24" s="54">
        <v>5</v>
      </c>
      <c r="T24" s="54"/>
      <c r="U24" s="54"/>
      <c r="V24" s="54"/>
      <c r="W24" s="54"/>
      <c r="X24" s="54"/>
      <c r="Y24" s="54"/>
    </row>
    <row r="25" spans="2:25">
      <c r="B25" s="54" t="s">
        <v>74</v>
      </c>
      <c r="C25" s="54" t="s">
        <v>82</v>
      </c>
      <c r="D25" s="55">
        <v>43977</v>
      </c>
      <c r="E25" s="54">
        <v>15378</v>
      </c>
      <c r="F25" s="54">
        <v>10</v>
      </c>
      <c r="G25" s="54">
        <v>10</v>
      </c>
      <c r="H25" s="54"/>
      <c r="I25" s="54"/>
      <c r="J25" s="54"/>
      <c r="K25" s="54"/>
      <c r="L25" s="54"/>
      <c r="M25" s="54"/>
      <c r="N25" s="54"/>
      <c r="O25" s="54"/>
      <c r="P25" s="54"/>
      <c r="Q25" s="54">
        <v>2</v>
      </c>
      <c r="R25" s="54">
        <v>4</v>
      </c>
      <c r="S25" s="54">
        <v>4</v>
      </c>
      <c r="T25" s="54"/>
      <c r="U25" s="54"/>
      <c r="V25" s="54"/>
      <c r="W25" s="54"/>
      <c r="X25" s="54"/>
      <c r="Y25" s="54"/>
    </row>
    <row r="26" spans="2:25">
      <c r="B26" s="54" t="s">
        <v>72</v>
      </c>
      <c r="C26" s="54" t="s">
        <v>83</v>
      </c>
      <c r="D26" s="55">
        <v>43977</v>
      </c>
      <c r="E26" s="54">
        <v>10356</v>
      </c>
      <c r="F26" s="54">
        <v>53</v>
      </c>
      <c r="G26" s="54">
        <v>10</v>
      </c>
      <c r="H26" s="54"/>
      <c r="I26" s="54"/>
      <c r="J26" s="54"/>
      <c r="K26" s="54">
        <v>1</v>
      </c>
      <c r="L26" s="54"/>
      <c r="M26" s="54">
        <v>5</v>
      </c>
      <c r="N26" s="54"/>
      <c r="O26" s="54"/>
      <c r="P26" s="54">
        <v>2</v>
      </c>
      <c r="Q26" s="54">
        <v>1</v>
      </c>
      <c r="R26" s="54"/>
      <c r="S26" s="54">
        <v>1</v>
      </c>
      <c r="T26" s="54"/>
      <c r="U26" s="54"/>
      <c r="V26" s="54"/>
      <c r="W26" s="54"/>
      <c r="X26" s="54"/>
      <c r="Y26" s="54"/>
    </row>
    <row r="27" spans="2:25">
      <c r="B27" s="54" t="s">
        <v>74</v>
      </c>
      <c r="C27" s="54" t="s">
        <v>83</v>
      </c>
      <c r="D27" s="55">
        <v>43977</v>
      </c>
      <c r="E27" s="54">
        <v>14154</v>
      </c>
      <c r="F27" s="54">
        <v>30</v>
      </c>
      <c r="G27" s="54">
        <v>10</v>
      </c>
      <c r="H27" s="54"/>
      <c r="I27" s="54"/>
      <c r="J27" s="54"/>
      <c r="K27" s="54"/>
      <c r="L27" s="54"/>
      <c r="M27" s="54">
        <v>1</v>
      </c>
      <c r="N27" s="54">
        <v>1</v>
      </c>
      <c r="O27" s="54">
        <v>2</v>
      </c>
      <c r="P27" s="54"/>
      <c r="Q27" s="54">
        <v>3</v>
      </c>
      <c r="R27" s="54">
        <v>3</v>
      </c>
      <c r="S27" s="54"/>
      <c r="T27" s="54"/>
      <c r="U27" s="54"/>
      <c r="V27" s="54"/>
      <c r="W27" s="54"/>
      <c r="X27" s="54"/>
      <c r="Y27" s="54"/>
    </row>
    <row r="28" spans="2:25">
      <c r="B28" s="54" t="s">
        <v>72</v>
      </c>
      <c r="C28" s="54" t="s">
        <v>84</v>
      </c>
      <c r="D28" s="55">
        <v>43977</v>
      </c>
      <c r="E28" s="54">
        <v>8069</v>
      </c>
      <c r="F28" s="54">
        <v>40</v>
      </c>
      <c r="G28" s="54">
        <v>10</v>
      </c>
      <c r="H28" s="54"/>
      <c r="I28" s="54">
        <v>1</v>
      </c>
      <c r="J28" s="54">
        <v>1</v>
      </c>
      <c r="K28" s="54">
        <v>1</v>
      </c>
      <c r="L28" s="54"/>
      <c r="M28" s="54"/>
      <c r="N28" s="54"/>
      <c r="O28" s="54">
        <v>4</v>
      </c>
      <c r="P28" s="54">
        <v>3</v>
      </c>
      <c r="Q28" s="54"/>
      <c r="R28" s="54"/>
      <c r="S28" s="54"/>
      <c r="T28" s="54"/>
      <c r="U28" s="54"/>
      <c r="V28" s="54"/>
      <c r="W28" s="54"/>
      <c r="X28" s="54"/>
      <c r="Y28" s="54"/>
    </row>
    <row r="29" spans="2:25">
      <c r="B29" s="54" t="s">
        <v>74</v>
      </c>
      <c r="C29" s="54" t="s">
        <v>84</v>
      </c>
      <c r="D29" s="55">
        <v>43977</v>
      </c>
      <c r="E29" s="54">
        <v>9214</v>
      </c>
      <c r="F29" s="54">
        <v>22</v>
      </c>
      <c r="G29" s="54">
        <v>10</v>
      </c>
      <c r="H29" s="54"/>
      <c r="I29" s="54"/>
      <c r="J29" s="54"/>
      <c r="K29" s="54"/>
      <c r="L29" s="54">
        <v>1</v>
      </c>
      <c r="M29" s="54">
        <v>1</v>
      </c>
      <c r="N29" s="54">
        <v>2</v>
      </c>
      <c r="O29" s="54">
        <v>1</v>
      </c>
      <c r="P29" s="54">
        <v>5</v>
      </c>
      <c r="Q29" s="54"/>
      <c r="R29" s="54"/>
      <c r="S29" s="54"/>
      <c r="T29" s="54"/>
      <c r="U29" s="54"/>
      <c r="V29" s="54"/>
      <c r="W29" s="54"/>
      <c r="X29" s="54"/>
      <c r="Y29" s="54"/>
    </row>
    <row r="30" spans="2:25">
      <c r="B30" s="54" t="s">
        <v>72</v>
      </c>
      <c r="C30" s="54" t="s">
        <v>85</v>
      </c>
      <c r="D30" s="55">
        <v>43977</v>
      </c>
      <c r="E30" s="54">
        <v>12738</v>
      </c>
      <c r="F30" s="54">
        <v>8</v>
      </c>
      <c r="G30" s="54">
        <v>10</v>
      </c>
      <c r="H30" s="54"/>
      <c r="I30" s="54"/>
      <c r="J30" s="54"/>
      <c r="K30" s="54"/>
      <c r="L30" s="54"/>
      <c r="M30" s="54"/>
      <c r="N30" s="54"/>
      <c r="O30" s="54">
        <v>1</v>
      </c>
      <c r="P30" s="54"/>
      <c r="Q30" s="54">
        <v>9</v>
      </c>
      <c r="R30" s="54"/>
      <c r="S30" s="54"/>
      <c r="T30" s="54"/>
      <c r="U30" s="54"/>
      <c r="V30" s="54"/>
      <c r="W30" s="54"/>
      <c r="X30" s="54"/>
      <c r="Y30" s="54"/>
    </row>
    <row r="31" spans="2:25">
      <c r="B31" s="54" t="s">
        <v>74</v>
      </c>
      <c r="C31" s="54" t="s">
        <v>85</v>
      </c>
      <c r="D31" s="55">
        <v>43977</v>
      </c>
      <c r="E31" s="54">
        <v>12889</v>
      </c>
      <c r="F31" s="54">
        <v>6</v>
      </c>
      <c r="G31" s="54">
        <v>10</v>
      </c>
      <c r="H31" s="54"/>
      <c r="I31" s="54"/>
      <c r="J31" s="54"/>
      <c r="K31" s="54"/>
      <c r="L31" s="54"/>
      <c r="M31" s="54"/>
      <c r="N31" s="54"/>
      <c r="O31" s="54"/>
      <c r="P31" s="54">
        <v>3</v>
      </c>
      <c r="Q31" s="54">
        <v>7</v>
      </c>
      <c r="R31" s="54"/>
      <c r="S31" s="54"/>
      <c r="T31" s="54"/>
      <c r="U31" s="54"/>
      <c r="V31" s="54"/>
      <c r="W31" s="54"/>
      <c r="X31" s="54"/>
      <c r="Y31" s="54"/>
    </row>
    <row r="32" spans="2:25">
      <c r="B32" s="54" t="s">
        <v>72</v>
      </c>
      <c r="C32" s="54" t="s">
        <v>86</v>
      </c>
      <c r="D32" s="55">
        <v>43977</v>
      </c>
      <c r="E32" s="77">
        <v>5.8</v>
      </c>
      <c r="F32" s="78">
        <v>25.443613357676632</v>
      </c>
      <c r="G32" s="54">
        <v>10</v>
      </c>
      <c r="H32" s="54" t="s">
        <v>80</v>
      </c>
      <c r="I32" s="54" t="s">
        <v>80</v>
      </c>
      <c r="J32" s="54" t="s">
        <v>80</v>
      </c>
      <c r="K32" s="54">
        <v>1</v>
      </c>
      <c r="L32" s="54">
        <v>1</v>
      </c>
      <c r="M32" s="54">
        <v>1</v>
      </c>
      <c r="N32" s="54">
        <v>4</v>
      </c>
      <c r="O32" s="54">
        <v>2</v>
      </c>
      <c r="P32" s="54">
        <v>1</v>
      </c>
      <c r="Q32" s="54" t="s">
        <v>80</v>
      </c>
      <c r="R32" s="54" t="s">
        <v>80</v>
      </c>
      <c r="S32" s="54" t="s">
        <v>80</v>
      </c>
      <c r="T32" s="54" t="s">
        <v>80</v>
      </c>
      <c r="U32" s="54"/>
      <c r="V32" s="54"/>
      <c r="W32" s="54"/>
      <c r="X32" s="54"/>
      <c r="Y32" s="54"/>
    </row>
    <row r="33" spans="2:25">
      <c r="B33" s="54" t="s">
        <v>74</v>
      </c>
      <c r="C33" s="54" t="s">
        <v>86</v>
      </c>
      <c r="D33" s="55">
        <v>43977</v>
      </c>
      <c r="E33" s="77">
        <v>6.5</v>
      </c>
      <c r="F33" s="78">
        <v>22.057244274468275</v>
      </c>
      <c r="G33" s="54">
        <v>10</v>
      </c>
      <c r="H33" s="54" t="s">
        <v>80</v>
      </c>
      <c r="I33" s="54" t="s">
        <v>80</v>
      </c>
      <c r="J33" s="54" t="s">
        <v>80</v>
      </c>
      <c r="K33" s="54" t="s">
        <v>80</v>
      </c>
      <c r="L33" s="54" t="s">
        <v>80</v>
      </c>
      <c r="M33" s="54">
        <v>3</v>
      </c>
      <c r="N33" s="54">
        <v>3</v>
      </c>
      <c r="O33" s="54">
        <v>1</v>
      </c>
      <c r="P33" s="54">
        <v>2</v>
      </c>
      <c r="Q33" s="54">
        <v>1</v>
      </c>
      <c r="R33" s="54" t="s">
        <v>80</v>
      </c>
      <c r="S33" s="54" t="s">
        <v>80</v>
      </c>
      <c r="T33" s="54" t="s">
        <v>80</v>
      </c>
      <c r="U33" s="54"/>
      <c r="V33" s="54"/>
      <c r="W33" s="54"/>
      <c r="X33" s="54"/>
      <c r="Y33" s="54"/>
    </row>
    <row r="35" spans="2:25">
      <c r="B35" s="57" t="s">
        <v>87</v>
      </c>
    </row>
    <row r="36" spans="2:25">
      <c r="B36" s="58" t="s">
        <v>55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60"/>
    </row>
    <row r="37" spans="2:25">
      <c r="B37" s="61" t="s">
        <v>88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62"/>
    </row>
    <row r="38" spans="2:25">
      <c r="B38" s="6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62"/>
    </row>
    <row r="39" spans="2:25">
      <c r="B39" s="6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62"/>
    </row>
    <row r="40" spans="2:25"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6"/>
    </row>
    <row r="43" spans="2:25">
      <c r="B43" s="84" t="s">
        <v>32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</row>
    <row r="44" spans="2:25" ht="17.25">
      <c r="B44" s="85" t="s">
        <v>33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43:Y43"/>
    <mergeCell ref="B44:Y44"/>
    <mergeCell ref="G7:H7"/>
    <mergeCell ref="J7:N7"/>
    <mergeCell ref="U7:X7"/>
    <mergeCell ref="G8:H8"/>
    <mergeCell ref="J8:N8"/>
    <mergeCell ref="U8:X8"/>
  </mergeCells>
  <phoneticPr fontId="3" type="noConversion"/>
  <conditionalFormatting sqref="B12:Y17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Y18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3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2:G33 G20:G23 D32:D33 B12:Y19 D20:D23 B24:Y3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D23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D3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Y33 B20:Y23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Y33 D20:Y23 E12:Y19 B12:C31 E24:Y3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3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8"/>
  <sheetViews>
    <sheetView zoomScaleNormal="100" workbookViewId="0">
      <selection activeCell="D22" sqref="D22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6" ht="20.25">
      <c r="B1" s="2"/>
      <c r="C1" s="3"/>
      <c r="D1" s="4"/>
      <c r="E1" s="5"/>
      <c r="F1" s="4"/>
      <c r="G1" s="92"/>
      <c r="H1" s="92"/>
      <c r="I1" s="92"/>
      <c r="J1" s="4"/>
      <c r="K1" s="4"/>
      <c r="L1" s="4"/>
      <c r="M1" s="4"/>
      <c r="N1" s="4"/>
      <c r="O1" s="6"/>
      <c r="P1" s="4"/>
      <c r="Q1" s="6"/>
      <c r="R1" s="4"/>
      <c r="S1" s="4"/>
      <c r="T1" s="81"/>
      <c r="U1" s="4"/>
      <c r="V1" s="4"/>
      <c r="W1" s="4"/>
      <c r="X1" s="4"/>
      <c r="Y1" s="4"/>
    </row>
    <row r="2" spans="1:26" ht="20.25"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6">
      <c r="B3" s="94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6" ht="17.25" thickBot="1">
      <c r="A4" s="8"/>
      <c r="B4" s="9" t="s">
        <v>89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6" ht="17.25" thickTop="1">
      <c r="A5" s="8"/>
      <c r="B5" s="95" t="s">
        <v>90</v>
      </c>
      <c r="C5" s="12" t="s">
        <v>91</v>
      </c>
      <c r="D5" s="13"/>
      <c r="E5" s="14" t="s">
        <v>92</v>
      </c>
      <c r="F5" s="15"/>
      <c r="G5" s="98" t="s">
        <v>93</v>
      </c>
      <c r="H5" s="98"/>
      <c r="I5" s="16"/>
      <c r="J5" s="99">
        <v>44005</v>
      </c>
      <c r="K5" s="99"/>
      <c r="L5" s="99"/>
      <c r="M5" s="99"/>
      <c r="N5" s="99"/>
      <c r="O5" s="16"/>
      <c r="P5" s="17" t="s">
        <v>94</v>
      </c>
      <c r="Q5" s="18"/>
      <c r="R5" s="19"/>
      <c r="S5" s="14"/>
      <c r="T5" s="14"/>
      <c r="U5" s="100">
        <v>44008</v>
      </c>
      <c r="V5" s="101"/>
      <c r="W5" s="101"/>
      <c r="X5" s="101"/>
      <c r="Y5" s="20"/>
    </row>
    <row r="6" spans="1:26">
      <c r="A6" s="8"/>
      <c r="B6" s="96"/>
      <c r="C6" s="21" t="s">
        <v>95</v>
      </c>
      <c r="D6" s="22"/>
      <c r="E6" s="23" t="s">
        <v>96</v>
      </c>
      <c r="F6" s="24"/>
      <c r="G6" s="86" t="s">
        <v>97</v>
      </c>
      <c r="H6" s="86"/>
      <c r="I6" s="25"/>
      <c r="J6" s="102">
        <v>43815</v>
      </c>
      <c r="K6" s="102"/>
      <c r="L6" s="102"/>
      <c r="M6" s="102"/>
      <c r="N6" s="102"/>
      <c r="O6" s="25"/>
      <c r="P6" s="26" t="s">
        <v>98</v>
      </c>
      <c r="Q6" s="27"/>
      <c r="R6" s="27"/>
      <c r="S6" s="25"/>
      <c r="T6" s="27"/>
      <c r="U6" s="88"/>
      <c r="V6" s="88"/>
      <c r="W6" s="88"/>
      <c r="X6" s="88"/>
      <c r="Y6" s="28" t="s">
        <v>12</v>
      </c>
    </row>
    <row r="7" spans="1:26">
      <c r="A7" s="8"/>
      <c r="B7" s="96"/>
      <c r="C7" s="21" t="s">
        <v>13</v>
      </c>
      <c r="D7" s="22"/>
      <c r="E7" s="29"/>
      <c r="F7" s="30"/>
      <c r="G7" s="86" t="s">
        <v>14</v>
      </c>
      <c r="H7" s="86"/>
      <c r="I7" s="25"/>
      <c r="J7" s="87"/>
      <c r="K7" s="87"/>
      <c r="L7" s="87"/>
      <c r="M7" s="87"/>
      <c r="N7" s="87"/>
      <c r="O7" s="25"/>
      <c r="P7" s="26" t="s">
        <v>15</v>
      </c>
      <c r="Q7" s="29"/>
      <c r="R7" s="29"/>
      <c r="S7" s="29"/>
      <c r="T7" s="29"/>
      <c r="U7" s="88"/>
      <c r="V7" s="88"/>
      <c r="W7" s="88"/>
      <c r="X7" s="88"/>
      <c r="Y7" s="31"/>
    </row>
    <row r="8" spans="1:26" ht="17.25" thickBot="1">
      <c r="A8" s="32"/>
      <c r="B8" s="97"/>
      <c r="C8" s="33" t="s">
        <v>16</v>
      </c>
      <c r="D8" s="34"/>
      <c r="E8" s="35"/>
      <c r="F8" s="36"/>
      <c r="G8" s="89"/>
      <c r="H8" s="89"/>
      <c r="I8" s="37"/>
      <c r="J8" s="90"/>
      <c r="K8" s="90"/>
      <c r="L8" s="90"/>
      <c r="M8" s="90"/>
      <c r="N8" s="90"/>
      <c r="O8" s="37"/>
      <c r="P8" s="38"/>
      <c r="Q8" s="35"/>
      <c r="R8" s="35"/>
      <c r="S8" s="35"/>
      <c r="T8" s="35"/>
      <c r="U8" s="91"/>
      <c r="V8" s="91"/>
      <c r="W8" s="91"/>
      <c r="X8" s="91"/>
      <c r="Y8" s="39"/>
    </row>
    <row r="9" spans="1:26" ht="18" thickTop="1" thickBot="1">
      <c r="B9" s="40" t="s">
        <v>17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6" ht="18" thickTop="1" thickBot="1">
      <c r="B10" s="45" t="str">
        <f>E6</f>
        <v>장은농장</v>
      </c>
      <c r="C10" s="46" t="s">
        <v>99</v>
      </c>
      <c r="D10" s="47">
        <f>ROUNDDOWN((J5-J6+1)/7,0)</f>
        <v>27</v>
      </c>
      <c r="E10" s="48" t="s">
        <v>100</v>
      </c>
      <c r="F10" s="49">
        <f>(J5-J6+1)-(D10*7)</f>
        <v>2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6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6">
      <c r="B12" s="54" t="s">
        <v>101</v>
      </c>
      <c r="C12" s="54" t="s">
        <v>102</v>
      </c>
      <c r="D12" s="55">
        <v>44005</v>
      </c>
      <c r="E12" s="54">
        <v>116</v>
      </c>
      <c r="F12" s="54">
        <v>105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6">
      <c r="B13" s="54" t="s">
        <v>103</v>
      </c>
      <c r="C13" s="54" t="s">
        <v>102</v>
      </c>
      <c r="D13" s="55">
        <v>44005</v>
      </c>
      <c r="E13" s="54">
        <v>108</v>
      </c>
      <c r="F13" s="54">
        <v>110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6">
      <c r="B14" s="54" t="s">
        <v>104</v>
      </c>
      <c r="C14" s="54" t="s">
        <v>105</v>
      </c>
      <c r="D14" s="55">
        <v>44005</v>
      </c>
      <c r="E14" s="54">
        <v>16</v>
      </c>
      <c r="F14" s="54">
        <v>50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6">
      <c r="B15" s="54" t="s">
        <v>103</v>
      </c>
      <c r="C15" s="54" t="s">
        <v>105</v>
      </c>
      <c r="D15" s="55">
        <v>44005</v>
      </c>
      <c r="E15" s="54">
        <v>19</v>
      </c>
      <c r="F15" s="54">
        <v>32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6">
      <c r="B16" s="54" t="s">
        <v>104</v>
      </c>
      <c r="C16" s="54" t="s">
        <v>106</v>
      </c>
      <c r="D16" s="55">
        <v>44005</v>
      </c>
      <c r="E16" s="54">
        <v>7441</v>
      </c>
      <c r="F16" s="54">
        <v>36</v>
      </c>
      <c r="G16" s="54">
        <v>10</v>
      </c>
      <c r="H16" s="54"/>
      <c r="I16" s="54"/>
      <c r="J16" s="54"/>
      <c r="K16" s="54">
        <v>1</v>
      </c>
      <c r="L16" s="54">
        <v>1</v>
      </c>
      <c r="M16" s="54"/>
      <c r="N16" s="54"/>
      <c r="O16" s="54">
        <v>4</v>
      </c>
      <c r="P16" s="54">
        <v>1</v>
      </c>
      <c r="Q16" s="54">
        <v>3</v>
      </c>
      <c r="R16" s="54"/>
      <c r="S16" s="54"/>
      <c r="T16" s="54"/>
      <c r="U16" s="54"/>
      <c r="V16" s="54"/>
      <c r="W16" s="54"/>
      <c r="X16" s="54"/>
      <c r="Y16" s="54"/>
      <c r="Z16" s="82" t="s">
        <v>107</v>
      </c>
    </row>
    <row r="17" spans="2:26">
      <c r="B17" s="54" t="s">
        <v>103</v>
      </c>
      <c r="C17" s="54" t="s">
        <v>106</v>
      </c>
      <c r="D17" s="55">
        <v>44005</v>
      </c>
      <c r="E17" s="54">
        <v>8087</v>
      </c>
      <c r="F17" s="54">
        <v>43</v>
      </c>
      <c r="G17" s="54">
        <v>10</v>
      </c>
      <c r="H17" s="54"/>
      <c r="I17" s="54"/>
      <c r="J17" s="54">
        <v>1</v>
      </c>
      <c r="K17" s="54"/>
      <c r="L17" s="54"/>
      <c r="M17" s="54">
        <v>2</v>
      </c>
      <c r="N17" s="54">
        <v>1</v>
      </c>
      <c r="O17" s="54"/>
      <c r="P17" s="54">
        <v>2</v>
      </c>
      <c r="Q17" s="54">
        <v>3</v>
      </c>
      <c r="R17" s="54">
        <v>1</v>
      </c>
      <c r="S17" s="54"/>
      <c r="T17" s="54"/>
      <c r="U17" s="54"/>
      <c r="V17" s="54"/>
      <c r="W17" s="54"/>
      <c r="X17" s="54"/>
      <c r="Y17" s="54"/>
      <c r="Z17" s="82" t="s">
        <v>107</v>
      </c>
    </row>
    <row r="19" spans="2:26">
      <c r="B19" s="57" t="s">
        <v>31</v>
      </c>
    </row>
    <row r="20" spans="2:26">
      <c r="B20" s="58" t="s">
        <v>55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60"/>
    </row>
    <row r="21" spans="2:26">
      <c r="B21" s="61" t="s">
        <v>108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62"/>
    </row>
    <row r="22" spans="2:26">
      <c r="B22" s="6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62"/>
    </row>
    <row r="23" spans="2:26">
      <c r="B23" s="6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62"/>
    </row>
    <row r="24" spans="2:26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6"/>
    </row>
    <row r="27" spans="2:26">
      <c r="B27" s="84" t="s">
        <v>32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</row>
    <row r="28" spans="2:26" ht="17.25">
      <c r="B28" s="85" t="s">
        <v>33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27:Y27"/>
    <mergeCell ref="B28:Y28"/>
    <mergeCell ref="G7:H7"/>
    <mergeCell ref="J7:N7"/>
    <mergeCell ref="U7:X7"/>
    <mergeCell ref="G8:H8"/>
    <mergeCell ref="J8:N8"/>
    <mergeCell ref="U8:X8"/>
  </mergeCells>
  <phoneticPr fontId="3" type="noConversion"/>
  <conditionalFormatting sqref="B12:Y1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Y17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Y1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2:Y17 B12:C1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1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32"/>
  <sheetViews>
    <sheetView tabSelected="1" workbookViewId="0">
      <selection activeCell="L10" sqref="L10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  <col min="26" max="26" width="6" bestFit="1" customWidth="1"/>
  </cols>
  <sheetData>
    <row r="1" spans="1:25" ht="20.25">
      <c r="B1" s="2"/>
      <c r="C1" s="3"/>
      <c r="D1" s="4"/>
      <c r="E1" s="5"/>
      <c r="F1" s="4"/>
      <c r="G1" s="92"/>
      <c r="H1" s="92"/>
      <c r="I1" s="92"/>
      <c r="J1" s="4"/>
      <c r="K1" s="4"/>
      <c r="L1" s="4"/>
      <c r="M1" s="4"/>
      <c r="N1" s="4"/>
      <c r="O1" s="6"/>
      <c r="P1" s="4"/>
      <c r="Q1" s="6"/>
      <c r="R1" s="4"/>
      <c r="S1" s="4"/>
      <c r="T1" s="83"/>
      <c r="U1" s="4"/>
      <c r="V1" s="4"/>
      <c r="W1" s="4"/>
      <c r="X1" s="4"/>
      <c r="Y1" s="4"/>
    </row>
    <row r="2" spans="1:25" ht="20.25">
      <c r="B2" s="93" t="s">
        <v>109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>
      <c r="B3" s="94" t="s">
        <v>110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ht="17.25" thickBot="1">
      <c r="A4" s="8"/>
      <c r="B4" s="9" t="s">
        <v>111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5" t="s">
        <v>112</v>
      </c>
      <c r="C5" s="12" t="s">
        <v>113</v>
      </c>
      <c r="D5" s="13"/>
      <c r="E5" s="14" t="s">
        <v>132</v>
      </c>
      <c r="F5" s="15"/>
      <c r="G5" s="98" t="s">
        <v>133</v>
      </c>
      <c r="H5" s="98"/>
      <c r="I5" s="16"/>
      <c r="J5" s="99">
        <v>44048</v>
      </c>
      <c r="K5" s="99"/>
      <c r="L5" s="99"/>
      <c r="M5" s="99"/>
      <c r="N5" s="99"/>
      <c r="O5" s="16"/>
      <c r="P5" s="17" t="s">
        <v>134</v>
      </c>
      <c r="Q5" s="18"/>
      <c r="R5" s="19"/>
      <c r="S5" s="14"/>
      <c r="T5" s="14"/>
      <c r="U5" s="100">
        <v>44049</v>
      </c>
      <c r="V5" s="101"/>
      <c r="W5" s="101"/>
      <c r="X5" s="101"/>
      <c r="Y5" s="20"/>
    </row>
    <row r="6" spans="1:25">
      <c r="A6" s="8"/>
      <c r="B6" s="96"/>
      <c r="C6" s="21" t="s">
        <v>114</v>
      </c>
      <c r="D6" s="22"/>
      <c r="E6" s="23" t="s">
        <v>135</v>
      </c>
      <c r="F6" s="24"/>
      <c r="G6" s="86" t="s">
        <v>136</v>
      </c>
      <c r="H6" s="86"/>
      <c r="I6" s="25"/>
      <c r="J6" s="102">
        <v>43815</v>
      </c>
      <c r="K6" s="102"/>
      <c r="L6" s="102"/>
      <c r="M6" s="102"/>
      <c r="N6" s="102"/>
      <c r="O6" s="25"/>
      <c r="P6" s="26" t="s">
        <v>137</v>
      </c>
      <c r="Q6" s="27"/>
      <c r="R6" s="27"/>
      <c r="S6" s="25"/>
      <c r="T6" s="27"/>
      <c r="U6" s="88"/>
      <c r="V6" s="88"/>
      <c r="W6" s="88"/>
      <c r="X6" s="88"/>
      <c r="Y6" s="28" t="s">
        <v>115</v>
      </c>
    </row>
    <row r="7" spans="1:25">
      <c r="A7" s="8"/>
      <c r="B7" s="96"/>
      <c r="C7" s="21" t="s">
        <v>116</v>
      </c>
      <c r="D7" s="22"/>
      <c r="E7" s="29"/>
      <c r="F7" s="30"/>
      <c r="G7" s="86" t="s">
        <v>117</v>
      </c>
      <c r="H7" s="86"/>
      <c r="I7" s="25"/>
      <c r="J7" s="87"/>
      <c r="K7" s="87"/>
      <c r="L7" s="87"/>
      <c r="M7" s="87"/>
      <c r="N7" s="87"/>
      <c r="O7" s="25"/>
      <c r="P7" s="26" t="s">
        <v>118</v>
      </c>
      <c r="Q7" s="29"/>
      <c r="R7" s="29"/>
      <c r="S7" s="29"/>
      <c r="T7" s="29"/>
      <c r="U7" s="88"/>
      <c r="V7" s="88"/>
      <c r="W7" s="88"/>
      <c r="X7" s="88"/>
      <c r="Y7" s="31"/>
    </row>
    <row r="8" spans="1:25" ht="17.25" thickBot="1">
      <c r="A8" s="32"/>
      <c r="B8" s="97"/>
      <c r="C8" s="33" t="s">
        <v>119</v>
      </c>
      <c r="D8" s="34"/>
      <c r="E8" s="35"/>
      <c r="F8" s="36"/>
      <c r="G8" s="89"/>
      <c r="H8" s="89"/>
      <c r="I8" s="37"/>
      <c r="J8" s="90"/>
      <c r="K8" s="90"/>
      <c r="L8" s="90"/>
      <c r="M8" s="90"/>
      <c r="N8" s="90"/>
      <c r="O8" s="37"/>
      <c r="P8" s="38"/>
      <c r="Q8" s="35"/>
      <c r="R8" s="35"/>
      <c r="S8" s="35"/>
      <c r="T8" s="35"/>
      <c r="U8" s="91"/>
      <c r="V8" s="91"/>
      <c r="W8" s="91"/>
      <c r="X8" s="91"/>
      <c r="Y8" s="39"/>
    </row>
    <row r="9" spans="1:25" ht="18" thickTop="1" thickBot="1">
      <c r="B9" s="40" t="s">
        <v>120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장은농장</v>
      </c>
      <c r="C10" s="46" t="s">
        <v>121</v>
      </c>
      <c r="D10" s="47">
        <f>ROUNDDOWN((J5-J6+1)/7,0)</f>
        <v>33</v>
      </c>
      <c r="E10" s="48" t="s">
        <v>122</v>
      </c>
      <c r="F10" s="49">
        <f>(J5-J6+1)-(D10*7)</f>
        <v>3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B12" s="54" t="s">
        <v>123</v>
      </c>
      <c r="C12" s="54" t="s">
        <v>126</v>
      </c>
      <c r="D12" s="55">
        <v>44048</v>
      </c>
      <c r="E12" s="54">
        <v>89</v>
      </c>
      <c r="F12" s="54">
        <v>43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B13" s="54" t="s">
        <v>125</v>
      </c>
      <c r="C13" s="54" t="s">
        <v>126</v>
      </c>
      <c r="D13" s="55">
        <v>44048</v>
      </c>
      <c r="E13" s="54">
        <v>74</v>
      </c>
      <c r="F13" s="54">
        <v>119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B14" s="54" t="s">
        <v>123</v>
      </c>
      <c r="C14" s="54" t="s">
        <v>127</v>
      </c>
      <c r="D14" s="55">
        <v>44048</v>
      </c>
      <c r="E14" s="54">
        <v>19</v>
      </c>
      <c r="F14" s="54">
        <v>74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B15" s="54" t="s">
        <v>125</v>
      </c>
      <c r="C15" s="54" t="s">
        <v>127</v>
      </c>
      <c r="D15" s="55">
        <v>44048</v>
      </c>
      <c r="E15" s="54">
        <v>27</v>
      </c>
      <c r="F15" s="54">
        <v>59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B16" s="54" t="s">
        <v>123</v>
      </c>
      <c r="C16" s="54" t="s">
        <v>128</v>
      </c>
      <c r="D16" s="55">
        <v>44048</v>
      </c>
      <c r="E16" s="54">
        <v>6028</v>
      </c>
      <c r="F16" s="54">
        <v>36</v>
      </c>
      <c r="G16" s="54">
        <v>10</v>
      </c>
      <c r="H16" s="54"/>
      <c r="I16" s="54"/>
      <c r="J16" s="54">
        <v>1</v>
      </c>
      <c r="K16" s="54"/>
      <c r="L16" s="54">
        <v>1</v>
      </c>
      <c r="M16" s="54">
        <v>1</v>
      </c>
      <c r="N16" s="54">
        <v>1</v>
      </c>
      <c r="O16" s="54">
        <v>3</v>
      </c>
      <c r="P16" s="54">
        <v>3</v>
      </c>
      <c r="Q16" s="54"/>
      <c r="R16" s="54"/>
      <c r="S16" s="54"/>
      <c r="T16" s="54"/>
      <c r="U16" s="54"/>
      <c r="V16" s="54"/>
      <c r="W16" s="54"/>
      <c r="X16" s="54"/>
      <c r="Y16" s="54"/>
    </row>
    <row r="17" spans="2:26">
      <c r="B17" s="54" t="s">
        <v>125</v>
      </c>
      <c r="C17" s="54" t="s">
        <v>128</v>
      </c>
      <c r="D17" s="55">
        <v>44048</v>
      </c>
      <c r="E17" s="54">
        <v>4159</v>
      </c>
      <c r="F17" s="54">
        <v>47</v>
      </c>
      <c r="G17" s="54">
        <v>10</v>
      </c>
      <c r="H17" s="54"/>
      <c r="I17" s="54"/>
      <c r="J17" s="54">
        <v>2</v>
      </c>
      <c r="K17" s="54">
        <v>1</v>
      </c>
      <c r="L17" s="54">
        <v>3</v>
      </c>
      <c r="M17" s="54">
        <v>1</v>
      </c>
      <c r="N17" s="54">
        <v>1</v>
      </c>
      <c r="O17" s="54">
        <v>1</v>
      </c>
      <c r="P17" s="54">
        <v>1</v>
      </c>
      <c r="Q17" s="54"/>
      <c r="R17" s="54"/>
      <c r="S17" s="54"/>
      <c r="T17" s="54"/>
      <c r="U17" s="54"/>
      <c r="V17" s="54"/>
      <c r="W17" s="54"/>
      <c r="X17" s="54"/>
      <c r="Y17" s="54"/>
    </row>
    <row r="18" spans="2:26">
      <c r="B18" s="54" t="s">
        <v>123</v>
      </c>
      <c r="C18" s="54" t="s">
        <v>129</v>
      </c>
      <c r="D18" s="55">
        <v>44048</v>
      </c>
      <c r="E18" s="54">
        <v>10545</v>
      </c>
      <c r="F18" s="54">
        <v>34</v>
      </c>
      <c r="G18" s="54">
        <v>10</v>
      </c>
      <c r="H18" s="54"/>
      <c r="I18" s="54"/>
      <c r="J18" s="54"/>
      <c r="K18" s="54"/>
      <c r="L18" s="54"/>
      <c r="M18" s="54">
        <v>2</v>
      </c>
      <c r="N18" s="54">
        <v>3</v>
      </c>
      <c r="O18" s="54">
        <v>3</v>
      </c>
      <c r="P18" s="54"/>
      <c r="Q18" s="54">
        <v>1</v>
      </c>
      <c r="R18" s="54">
        <v>1</v>
      </c>
      <c r="S18" s="54"/>
      <c r="T18" s="54"/>
      <c r="U18" s="54"/>
      <c r="V18" s="54"/>
      <c r="W18" s="54"/>
      <c r="X18" s="54"/>
      <c r="Y18" s="54"/>
      <c r="Z18" s="82" t="s">
        <v>130</v>
      </c>
    </row>
    <row r="19" spans="2:26">
      <c r="B19" s="54" t="s">
        <v>125</v>
      </c>
      <c r="C19" s="54" t="s">
        <v>129</v>
      </c>
      <c r="D19" s="55">
        <v>44048</v>
      </c>
      <c r="E19" s="54">
        <v>7419</v>
      </c>
      <c r="F19" s="54">
        <v>78</v>
      </c>
      <c r="G19" s="54">
        <v>10</v>
      </c>
      <c r="H19" s="54"/>
      <c r="I19" s="54"/>
      <c r="J19" s="54"/>
      <c r="K19" s="54">
        <v>3</v>
      </c>
      <c r="L19" s="54">
        <v>3</v>
      </c>
      <c r="M19" s="54">
        <v>1</v>
      </c>
      <c r="N19" s="54">
        <v>1</v>
      </c>
      <c r="O19" s="54"/>
      <c r="P19" s="54">
        <v>1</v>
      </c>
      <c r="Q19" s="54"/>
      <c r="R19" s="54"/>
      <c r="S19" s="54">
        <v>1</v>
      </c>
      <c r="T19" s="54"/>
      <c r="U19" s="54"/>
      <c r="V19" s="54"/>
      <c r="W19" s="54"/>
      <c r="X19" s="54"/>
      <c r="Y19" s="54"/>
      <c r="Z19" s="82" t="s">
        <v>130</v>
      </c>
    </row>
    <row r="20" spans="2:26">
      <c r="B20" s="54" t="s">
        <v>123</v>
      </c>
      <c r="C20" s="54" t="s">
        <v>124</v>
      </c>
      <c r="D20" s="55">
        <v>44048</v>
      </c>
      <c r="E20" s="77">
        <v>7</v>
      </c>
      <c r="F20" s="79">
        <v>11.664236870396087</v>
      </c>
      <c r="G20" s="54">
        <v>10</v>
      </c>
      <c r="H20" s="54" t="s">
        <v>80</v>
      </c>
      <c r="I20" s="54" t="s">
        <v>80</v>
      </c>
      <c r="J20" s="54" t="s">
        <v>80</v>
      </c>
      <c r="K20" s="54" t="s">
        <v>80</v>
      </c>
      <c r="L20" s="54" t="s">
        <v>80</v>
      </c>
      <c r="M20" s="54">
        <v>2</v>
      </c>
      <c r="N20" s="54">
        <v>5</v>
      </c>
      <c r="O20" s="54">
        <v>1</v>
      </c>
      <c r="P20" s="54">
        <v>2</v>
      </c>
      <c r="Q20" s="54" t="s">
        <v>80</v>
      </c>
      <c r="R20" s="54" t="s">
        <v>80</v>
      </c>
      <c r="S20" s="54" t="s">
        <v>80</v>
      </c>
      <c r="T20" s="54" t="s">
        <v>80</v>
      </c>
      <c r="U20" s="54"/>
      <c r="V20" s="54"/>
      <c r="W20" s="54"/>
      <c r="X20" s="54"/>
      <c r="Y20" s="54"/>
    </row>
    <row r="21" spans="2:26">
      <c r="B21" s="54" t="s">
        <v>125</v>
      </c>
      <c r="C21" s="54" t="s">
        <v>124</v>
      </c>
      <c r="D21" s="55">
        <v>44048</v>
      </c>
      <c r="E21" s="77">
        <v>6.5</v>
      </c>
      <c r="F21" s="80">
        <v>16.617283842071437</v>
      </c>
      <c r="G21" s="54">
        <v>10</v>
      </c>
      <c r="H21" s="54" t="s">
        <v>80</v>
      </c>
      <c r="I21" s="54" t="s">
        <v>80</v>
      </c>
      <c r="J21" s="54" t="s">
        <v>80</v>
      </c>
      <c r="K21" s="54" t="s">
        <v>80</v>
      </c>
      <c r="L21" s="54">
        <v>1</v>
      </c>
      <c r="M21" s="54">
        <v>3</v>
      </c>
      <c r="N21" s="54">
        <v>4</v>
      </c>
      <c r="O21" s="54">
        <v>2</v>
      </c>
      <c r="P21" s="54" t="s">
        <v>80</v>
      </c>
      <c r="Q21" s="54" t="s">
        <v>80</v>
      </c>
      <c r="R21" s="54" t="s">
        <v>80</v>
      </c>
      <c r="S21" s="54" t="s">
        <v>80</v>
      </c>
      <c r="T21" s="54" t="s">
        <v>80</v>
      </c>
      <c r="U21" s="54"/>
      <c r="V21" s="54"/>
      <c r="W21" s="54"/>
      <c r="X21" s="54"/>
      <c r="Y21" s="54"/>
    </row>
    <row r="23" spans="2:26">
      <c r="B23" s="57" t="s">
        <v>131</v>
      </c>
    </row>
    <row r="24" spans="2:26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60"/>
    </row>
    <row r="25" spans="2:26">
      <c r="B25" s="6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2"/>
    </row>
    <row r="26" spans="2:26">
      <c r="B26" s="6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62"/>
    </row>
    <row r="27" spans="2:26">
      <c r="B27" s="6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62"/>
    </row>
    <row r="28" spans="2:26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6"/>
    </row>
    <row r="31" spans="2:26">
      <c r="B31" s="84" t="s">
        <v>32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</row>
    <row r="32" spans="2:26" ht="17.25">
      <c r="B32" s="85" t="s">
        <v>33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</row>
  </sheetData>
  <mergeCells count="18">
    <mergeCell ref="B31:Y31"/>
    <mergeCell ref="B32:Y32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G20:G2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X1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5 B20:Y2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5 D20:D2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Y15 B20:Y21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2:Y15 E20:Y21 B12:C15 B20:C2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14"/>
  <sheetViews>
    <sheetView zoomScale="70" zoomScaleNormal="70" workbookViewId="0">
      <selection activeCell="AF10" sqref="AF10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3" t="s">
        <v>34</v>
      </c>
      <c r="C1" s="104"/>
      <c r="D1" s="104"/>
      <c r="E1" s="105"/>
      <c r="F1" s="103" t="s">
        <v>35</v>
      </c>
      <c r="G1" s="104"/>
      <c r="H1" s="104"/>
      <c r="I1" s="105"/>
      <c r="J1" s="103" t="s">
        <v>36</v>
      </c>
      <c r="K1" s="104"/>
      <c r="L1" s="104"/>
      <c r="M1" s="105"/>
      <c r="N1" s="103" t="s">
        <v>37</v>
      </c>
      <c r="O1" s="104"/>
      <c r="P1" s="104"/>
      <c r="Q1" s="105"/>
      <c r="R1" s="103" t="s">
        <v>38</v>
      </c>
      <c r="S1" s="104"/>
      <c r="T1" s="104"/>
      <c r="U1" s="105"/>
      <c r="V1" s="103" t="s">
        <v>39</v>
      </c>
      <c r="W1" s="104"/>
      <c r="X1" s="104"/>
      <c r="Y1" s="105"/>
      <c r="Z1" s="103" t="s">
        <v>40</v>
      </c>
      <c r="AA1" s="104"/>
      <c r="AB1" s="104"/>
      <c r="AC1" s="105"/>
    </row>
    <row r="2" spans="1:29">
      <c r="B2" s="67" t="s">
        <v>41</v>
      </c>
      <c r="C2" s="68"/>
      <c r="D2" s="68"/>
      <c r="E2" s="69" t="s">
        <v>42</v>
      </c>
      <c r="F2" s="67"/>
      <c r="G2" s="68"/>
      <c r="H2" s="68"/>
      <c r="I2" s="69"/>
      <c r="J2" s="67"/>
      <c r="K2" s="68"/>
      <c r="L2" s="68"/>
      <c r="M2" s="69"/>
      <c r="N2" s="67"/>
      <c r="O2" s="68"/>
      <c r="P2" s="68"/>
      <c r="Q2" s="69"/>
      <c r="R2" s="67"/>
      <c r="S2" s="68"/>
      <c r="T2" s="68"/>
      <c r="U2" s="69"/>
      <c r="V2" s="67"/>
      <c r="W2" s="68"/>
      <c r="X2" s="68"/>
      <c r="Y2" s="69"/>
      <c r="Z2" s="67"/>
      <c r="AA2" s="68"/>
      <c r="AB2" s="68"/>
      <c r="AC2" s="69"/>
    </row>
    <row r="3" spans="1:29">
      <c r="A3" t="s">
        <v>43</v>
      </c>
      <c r="B3" s="70" t="e">
        <f ca="1">IFERROR(AVERAGEIF(INDIRECT(B$1&amp;"!$C$12:$C$500"),$A3,INDIRECT(B$1&amp;"!$E$12:$E$500")),NA())</f>
        <v>#N/A</v>
      </c>
      <c r="C3" s="71" t="e">
        <f ca="1">IF(SUMIF(INDIRECT(B$1&amp;"!$C$12:$C$500"),$A3,INDIRECT(B$1&amp;"!$G$12:$G$500"))=0,NA(),SUMIF(INDIRECT(B$1&amp;"!$C$12:$C$500"),$A3,INDIRECT(B$1&amp;"!$G$12:$G$500")))</f>
        <v>#N/A</v>
      </c>
      <c r="D3" s="71">
        <f ca="1">SUMIF(INDIRECT(B$1&amp;"!$C$12:$C$500"),$A3,INDIRECT(B$1&amp;"!$h$12:$h$500"))</f>
        <v>0</v>
      </c>
      <c r="E3" s="72" t="e">
        <f ca="1">IFERROR((1-D3/C3),NA())</f>
        <v>#N/A</v>
      </c>
      <c r="F3" s="70">
        <f ca="1">IFERROR(AVERAGEIF(INDIRECT(F$1&amp;"!$C$12:$C$500"),$A3,INDIRECT(F$1&amp;"!$E$12:$E$500")),NA())</f>
        <v>9.8999999999999986</v>
      </c>
      <c r="G3" s="71">
        <f ca="1">IF(SUMIF(INDIRECT(F$1&amp;"!$C$12:$C$500"),$A3,INDIRECT(F$1&amp;"!$G$12:$G$500"))=0,NA(),SUMIF(INDIRECT(F$1&amp;"!$C$12:$C$500"),$A3,INDIRECT(F$1&amp;"!$G$12:$G$500")))</f>
        <v>20</v>
      </c>
      <c r="H3" s="71">
        <f ca="1">SUMIF(INDIRECT(F$1&amp;"!$C$12:$C$500"),$A3,INDIRECT(F$1&amp;"!$h$12:$h$500"))</f>
        <v>0</v>
      </c>
      <c r="I3" s="72">
        <f ca="1">IFERROR((1-H3/G3),NA())</f>
        <v>1</v>
      </c>
      <c r="J3" s="70" t="e">
        <f ca="1">IFERROR(AVERAGEIF(INDIRECT(J$1&amp;"!$C$12:$C$500"),$A3,INDIRECT(J$1&amp;"!$E$12:$E$500")),NA())</f>
        <v>#N/A</v>
      </c>
      <c r="K3" s="71" t="e">
        <f ca="1">IF(SUMIF(INDIRECT(J$1&amp;"!$C$12:$C$500"),$A3,INDIRECT(J$1&amp;"!$G$12:$G$500"))=0,NA(),SUMIF(INDIRECT(J$1&amp;"!$C$12:$C$500"),$A3,INDIRECT(J$1&amp;"!$G$12:$G$500")))</f>
        <v>#N/A</v>
      </c>
      <c r="L3" s="71">
        <f ca="1">SUMIF(INDIRECT(J$1&amp;"!$C$12:$C$500"),$A3,INDIRECT(J$1&amp;"!$h$12:$h$500"))</f>
        <v>0</v>
      </c>
      <c r="M3" s="72" t="e">
        <f ca="1">IFERROR((1-L3/K3),NA())</f>
        <v>#N/A</v>
      </c>
      <c r="N3" s="70" t="e">
        <f ca="1">IFERROR(AVERAGEIF(INDIRECT(N$1&amp;"!$C$12:$C$500"),$A3,INDIRECT(N$1&amp;"!$E$12:$E$500")),NA())</f>
        <v>#N/A</v>
      </c>
      <c r="O3" s="71" t="e">
        <f ca="1">IF(SUMIF(INDIRECT(N$1&amp;"!$C$12:$C$500"),$A3,INDIRECT(N$1&amp;"!$G$12:$G$500"))=0,NA(),SUMIF(INDIRECT(N$1&amp;"!$C$12:$C$500"),$A3,INDIRECT(N$1&amp;"!$G$12:$G$500")))</f>
        <v>#N/A</v>
      </c>
      <c r="P3" s="71">
        <f ca="1">SUMIF(INDIRECT(N$1&amp;"!$C$12:$C$500"),$A3,INDIRECT(N$1&amp;"!$h$12:$h$500"))</f>
        <v>0</v>
      </c>
      <c r="Q3" s="72" t="e">
        <f ca="1">IFERROR((1-P3/O3),NA())</f>
        <v>#N/A</v>
      </c>
      <c r="R3" s="70" t="e">
        <f ca="1">IFERROR(AVERAGEIF(INDIRECT(R$1&amp;"!$C$12:$C$500"),$A3,INDIRECT(R$1&amp;"!$E$12:$E$500")),NA())</f>
        <v>#N/A</v>
      </c>
      <c r="S3" s="71" t="e">
        <f ca="1">IF(SUMIF(INDIRECT(R$1&amp;"!$C$12:$C$500"),$A3,INDIRECT(R$1&amp;"!$G$12:$G$500"))=0,NA(),SUMIF(INDIRECT(R$1&amp;"!$C$12:$C$500"),$A3,INDIRECT(R$1&amp;"!$G$12:$G$500")))</f>
        <v>#REF!</v>
      </c>
      <c r="T3" s="71" t="e">
        <f ca="1">SUMIF(INDIRECT(R$1&amp;"!$C$12:$C$500"),$A3,INDIRECT(R$1&amp;"!$h$12:$h$500"))</f>
        <v>#REF!</v>
      </c>
      <c r="U3" s="72" t="e">
        <f ca="1">IFERROR((1-T3/S3),NA())</f>
        <v>#N/A</v>
      </c>
      <c r="V3" s="70" t="e">
        <f ca="1">IFERROR(AVERAGEIF(INDIRECT(V$1&amp;"!$C$12:$C$500"),$A3,INDIRECT(V$1&amp;"!$E$12:$E$500")),NA())</f>
        <v>#N/A</v>
      </c>
      <c r="W3" s="71" t="e">
        <f ca="1">IF(SUMIF(INDIRECT(V$1&amp;"!$C$12:$C$500"),$A3,INDIRECT(V$1&amp;"!$G$12:$G$500"))=0,NA(),SUMIF(INDIRECT(V$1&amp;"!$C$12:$C$500"),$A3,INDIRECT(V$1&amp;"!$G$12:$G$500")))</f>
        <v>#REF!</v>
      </c>
      <c r="X3" s="71" t="e">
        <f ca="1">SUMIF(INDIRECT(V$1&amp;"!$C$12:$C$500"),$A3,INDIRECT(V$1&amp;"!$h$12:$h$500"))</f>
        <v>#REF!</v>
      </c>
      <c r="Y3" s="72" t="e">
        <f ca="1">IFERROR((1-X3/W3),NA())</f>
        <v>#N/A</v>
      </c>
      <c r="Z3" s="70" t="e">
        <f ca="1">IFERROR(AVERAGEIF(INDIRECT(Z$1&amp;"!$C$12:$C$500"),$A3,INDIRECT(Z$1&amp;"!$E$12:$E$500")),NA())</f>
        <v>#N/A</v>
      </c>
      <c r="AA3" s="71" t="e">
        <f ca="1">IF(SUMIF(INDIRECT(Z$1&amp;"!$C$12:$C$500"),$A3,INDIRECT(Z$1&amp;"!$G$12:$G$500"))=0,NA(),SUMIF(INDIRECT(Z$1&amp;"!$C$12:$C$500"),$A3,INDIRECT(Z$1&amp;"!$G$12:$G$500")))</f>
        <v>#REF!</v>
      </c>
      <c r="AB3" s="71" t="e">
        <f ca="1">SUMIF(INDIRECT(Z$1&amp;"!$C$12:$C$500"),$A3,INDIRECT(Z$1&amp;"!$h$12:$h$500"))</f>
        <v>#REF!</v>
      </c>
      <c r="AC3" s="72" t="e">
        <f ca="1">IFERROR((1-AB3/AA3),NA())</f>
        <v>#N/A</v>
      </c>
    </row>
    <row r="4" spans="1:29">
      <c r="A4" t="s">
        <v>44</v>
      </c>
      <c r="B4" s="70" t="e">
        <f t="shared" ref="B4:B14" ca="1" si="0">IFERROR(AVERAGEIF(INDIRECT(B$1&amp;"!$C$12:$C$500"),$A4,INDIRECT(B$1&amp;"!$E$12:$E$500")),NA())</f>
        <v>#N/A</v>
      </c>
      <c r="C4" s="71" t="e">
        <f t="shared" ref="C4:C14" ca="1" si="1">IF(SUMIF(INDIRECT(B$1&amp;"!$C$12:$C$500"),$A4,INDIRECT(B$1&amp;"!$G$12:$G$500"))=0,NA(),SUMIF(INDIRECT(B$1&amp;"!$C$12:$C$500"),$A4,INDIRECT(B$1&amp;"!$G$12:$G$500")))</f>
        <v>#N/A</v>
      </c>
      <c r="D4" s="71">
        <f t="shared" ref="D4:D14" ca="1" si="2">SUMIF(INDIRECT(B$1&amp;"!$C$12:$C$500"),$A4,INDIRECT(B$1&amp;"!$h$12:$h$500"))</f>
        <v>0</v>
      </c>
      <c r="E4" s="72" t="e">
        <f t="shared" ref="E4:E14" ca="1" si="3">IFERROR((1-D4/C4),NA())</f>
        <v>#N/A</v>
      </c>
      <c r="F4" s="70">
        <f t="shared" ref="F4:F14" ca="1" si="4">IFERROR(AVERAGEIF(INDIRECT(F$1&amp;"!$C$12:$C$500"),$A4,INDIRECT(F$1&amp;"!$E$12:$E$500")),NA())</f>
        <v>5.85</v>
      </c>
      <c r="G4" s="71">
        <f t="shared" ref="G4:G14" ca="1" si="5">IF(SUMIF(INDIRECT(F$1&amp;"!$C$12:$C$500"),$A4,INDIRECT(F$1&amp;"!$G$12:$G$500"))=0,NA(),SUMIF(INDIRECT(F$1&amp;"!$C$12:$C$500"),$A4,INDIRECT(F$1&amp;"!$G$12:$G$500")))</f>
        <v>20</v>
      </c>
      <c r="H4" s="71">
        <f t="shared" ref="H4:H14" ca="1" si="6">SUMIF(INDIRECT(F$1&amp;"!$C$12:$C$500"),$A4,INDIRECT(F$1&amp;"!$h$12:$h$500"))</f>
        <v>0</v>
      </c>
      <c r="I4" s="72">
        <f t="shared" ref="I4:I14" ca="1" si="7">IFERROR((1-H4/G4),NA())</f>
        <v>1</v>
      </c>
      <c r="J4" s="70" t="e">
        <f t="shared" ref="J4:J14" ca="1" si="8">IFERROR(AVERAGEIF(INDIRECT(J$1&amp;"!$C$12:$C$500"),$A4,INDIRECT(J$1&amp;"!$E$12:$E$500")),NA())</f>
        <v>#N/A</v>
      </c>
      <c r="K4" s="71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71">
        <f t="shared" ref="L4:L14" ca="1" si="10">SUMIF(INDIRECT(J$1&amp;"!$C$12:$C$500"),$A4,INDIRECT(J$1&amp;"!$h$12:$h$500"))</f>
        <v>0</v>
      </c>
      <c r="M4" s="72" t="e">
        <f t="shared" ref="M4:M14" ca="1" si="11">IFERROR((1-L4/K4),NA())</f>
        <v>#N/A</v>
      </c>
      <c r="N4" s="70">
        <f t="shared" ref="N4:N14" ca="1" si="12">IFERROR(AVERAGEIF(INDIRECT(N$1&amp;"!$C$12:$C$500"),$A4,INDIRECT(N$1&amp;"!$E$12:$E$500")),NA())</f>
        <v>6.75</v>
      </c>
      <c r="O4" s="71">
        <f t="shared" ref="O4:O14" ca="1" si="13">IF(SUMIF(INDIRECT(N$1&amp;"!$C$12:$C$500"),$A4,INDIRECT(N$1&amp;"!$G$12:$G$500"))=0,NA(),SUMIF(INDIRECT(N$1&amp;"!$C$12:$C$500"),$A4,INDIRECT(N$1&amp;"!$G$12:$G$500")))</f>
        <v>20</v>
      </c>
      <c r="P4" s="71">
        <f t="shared" ref="P4:P14" ca="1" si="14">SUMIF(INDIRECT(N$1&amp;"!$C$12:$C$500"),$A4,INDIRECT(N$1&amp;"!$h$12:$h$500"))</f>
        <v>0</v>
      </c>
      <c r="Q4" s="72">
        <f t="shared" ref="Q4:Q14" ca="1" si="15">IFERROR((1-P4/O4),NA())</f>
        <v>1</v>
      </c>
      <c r="R4" s="70" t="e">
        <f t="shared" ref="R4:R14" ca="1" si="16">IFERROR(AVERAGEIF(INDIRECT(R$1&amp;"!$C$12:$C$500"),$A4,INDIRECT(R$1&amp;"!$E$12:$E$500")),NA())</f>
        <v>#N/A</v>
      </c>
      <c r="S4" s="71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71" t="e">
        <f t="shared" ref="T4:T14" ca="1" si="18">SUMIF(INDIRECT(R$1&amp;"!$C$12:$C$500"),$A4,INDIRECT(R$1&amp;"!$h$12:$h$500"))</f>
        <v>#REF!</v>
      </c>
      <c r="U4" s="72" t="e">
        <f t="shared" ref="U4:U14" ca="1" si="19">IFERROR((1-T4/S4),NA())</f>
        <v>#N/A</v>
      </c>
      <c r="V4" s="70" t="e">
        <f t="shared" ref="V4:V14" ca="1" si="20">IFERROR(AVERAGEIF(INDIRECT(V$1&amp;"!$C$12:$C$500"),$A4,INDIRECT(V$1&amp;"!$E$12:$E$500")),NA())</f>
        <v>#N/A</v>
      </c>
      <c r="W4" s="71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71" t="e">
        <f t="shared" ref="X4:X14" ca="1" si="22">SUMIF(INDIRECT(V$1&amp;"!$C$12:$C$500"),$A4,INDIRECT(V$1&amp;"!$h$12:$h$500"))</f>
        <v>#REF!</v>
      </c>
      <c r="Y4" s="72" t="e">
        <f t="shared" ref="Y4:Y14" ca="1" si="23">IFERROR((1-X4/W4),NA())</f>
        <v>#N/A</v>
      </c>
      <c r="Z4" s="70" t="e">
        <f t="shared" ref="Z4:Z14" ca="1" si="24">IFERROR(AVERAGEIF(INDIRECT(Z$1&amp;"!$C$12:$C$500"),$A4,INDIRECT(Z$1&amp;"!$E$12:$E$500")),NA())</f>
        <v>#N/A</v>
      </c>
      <c r="AA4" s="71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71" t="e">
        <f t="shared" ref="AB4:AB14" ca="1" si="26">SUMIF(INDIRECT(Z$1&amp;"!$C$12:$C$500"),$A4,INDIRECT(Z$1&amp;"!$h$12:$h$500"))</f>
        <v>#REF!</v>
      </c>
      <c r="AC4" s="72" t="e">
        <f t="shared" ref="AC4:AC14" ca="1" si="27">IFERROR((1-AB4/AA4),NA())</f>
        <v>#N/A</v>
      </c>
    </row>
    <row r="5" spans="1:29">
      <c r="A5" t="s">
        <v>45</v>
      </c>
      <c r="B5" s="70" t="e">
        <f t="shared" ca="1" si="0"/>
        <v>#N/A</v>
      </c>
      <c r="C5" s="71" t="e">
        <f t="shared" ca="1" si="1"/>
        <v>#N/A</v>
      </c>
      <c r="D5" s="71">
        <f t="shared" ca="1" si="2"/>
        <v>0</v>
      </c>
      <c r="E5" s="72" t="e">
        <f t="shared" ca="1" si="3"/>
        <v>#N/A</v>
      </c>
      <c r="F5" s="70">
        <f t="shared" ca="1" si="4"/>
        <v>6.15</v>
      </c>
      <c r="G5" s="71">
        <f t="shared" ca="1" si="5"/>
        <v>20</v>
      </c>
      <c r="H5" s="71">
        <f t="shared" ca="1" si="6"/>
        <v>0</v>
      </c>
      <c r="I5" s="72">
        <f t="shared" ca="1" si="7"/>
        <v>1</v>
      </c>
      <c r="J5" s="70" t="e">
        <f t="shared" ca="1" si="8"/>
        <v>#N/A</v>
      </c>
      <c r="K5" s="71" t="e">
        <f t="shared" ca="1" si="9"/>
        <v>#N/A</v>
      </c>
      <c r="L5" s="71">
        <f t="shared" ca="1" si="10"/>
        <v>0</v>
      </c>
      <c r="M5" s="72" t="e">
        <f t="shared" ca="1" si="11"/>
        <v>#N/A</v>
      </c>
      <c r="N5" s="70" t="e">
        <f t="shared" ca="1" si="12"/>
        <v>#N/A</v>
      </c>
      <c r="O5" s="71" t="e">
        <f t="shared" ca="1" si="13"/>
        <v>#N/A</v>
      </c>
      <c r="P5" s="71">
        <f t="shared" ca="1" si="14"/>
        <v>0</v>
      </c>
      <c r="Q5" s="72" t="e">
        <f t="shared" ca="1" si="15"/>
        <v>#N/A</v>
      </c>
      <c r="R5" s="70" t="e">
        <f t="shared" ca="1" si="16"/>
        <v>#N/A</v>
      </c>
      <c r="S5" s="71" t="e">
        <f t="shared" ca="1" si="17"/>
        <v>#REF!</v>
      </c>
      <c r="T5" s="71" t="e">
        <f t="shared" ca="1" si="18"/>
        <v>#REF!</v>
      </c>
      <c r="U5" s="72" t="e">
        <f t="shared" ca="1" si="19"/>
        <v>#N/A</v>
      </c>
      <c r="V5" s="70" t="e">
        <f t="shared" ca="1" si="20"/>
        <v>#N/A</v>
      </c>
      <c r="W5" s="71" t="e">
        <f t="shared" ca="1" si="21"/>
        <v>#REF!</v>
      </c>
      <c r="X5" s="71" t="e">
        <f t="shared" ca="1" si="22"/>
        <v>#REF!</v>
      </c>
      <c r="Y5" s="72" t="e">
        <f t="shared" ca="1" si="23"/>
        <v>#N/A</v>
      </c>
      <c r="Z5" s="70" t="e">
        <f t="shared" ca="1" si="24"/>
        <v>#N/A</v>
      </c>
      <c r="AA5" s="71" t="e">
        <f t="shared" ca="1" si="25"/>
        <v>#REF!</v>
      </c>
      <c r="AB5" s="71" t="e">
        <f t="shared" ca="1" si="26"/>
        <v>#REF!</v>
      </c>
      <c r="AC5" s="72" t="e">
        <f t="shared" ca="1" si="27"/>
        <v>#N/A</v>
      </c>
    </row>
    <row r="6" spans="1:29">
      <c r="A6" t="s">
        <v>46</v>
      </c>
      <c r="B6" s="70" t="e">
        <f t="shared" ca="1" si="0"/>
        <v>#N/A</v>
      </c>
      <c r="C6" s="71" t="e">
        <f t="shared" ca="1" si="1"/>
        <v>#N/A</v>
      </c>
      <c r="D6" s="71">
        <f t="shared" ca="1" si="2"/>
        <v>0</v>
      </c>
      <c r="E6" s="72" t="e">
        <f t="shared" ca="1" si="3"/>
        <v>#N/A</v>
      </c>
      <c r="F6" s="70">
        <f t="shared" ca="1" si="4"/>
        <v>11954.5</v>
      </c>
      <c r="G6" s="71">
        <f t="shared" ca="1" si="5"/>
        <v>20</v>
      </c>
      <c r="H6" s="71">
        <f t="shared" ca="1" si="6"/>
        <v>0</v>
      </c>
      <c r="I6" s="72">
        <f t="shared" ca="1" si="7"/>
        <v>1</v>
      </c>
      <c r="J6" s="70" t="e">
        <f t="shared" ca="1" si="8"/>
        <v>#N/A</v>
      </c>
      <c r="K6" s="71" t="e">
        <f t="shared" ca="1" si="9"/>
        <v>#N/A</v>
      </c>
      <c r="L6" s="71">
        <f t="shared" ca="1" si="10"/>
        <v>0</v>
      </c>
      <c r="M6" s="72" t="e">
        <f t="shared" ca="1" si="11"/>
        <v>#N/A</v>
      </c>
      <c r="N6" s="70">
        <f t="shared" ca="1" si="12"/>
        <v>8982</v>
      </c>
      <c r="O6" s="71">
        <f t="shared" ca="1" si="13"/>
        <v>20</v>
      </c>
      <c r="P6" s="71">
        <f t="shared" ca="1" si="14"/>
        <v>0</v>
      </c>
      <c r="Q6" s="72">
        <f t="shared" ca="1" si="15"/>
        <v>1</v>
      </c>
      <c r="R6" s="70" t="e">
        <f t="shared" ca="1" si="16"/>
        <v>#N/A</v>
      </c>
      <c r="S6" s="71" t="e">
        <f t="shared" ca="1" si="17"/>
        <v>#REF!</v>
      </c>
      <c r="T6" s="71" t="e">
        <f t="shared" ca="1" si="18"/>
        <v>#REF!</v>
      </c>
      <c r="U6" s="72" t="e">
        <f t="shared" ca="1" si="19"/>
        <v>#N/A</v>
      </c>
      <c r="V6" s="70" t="e">
        <f t="shared" ca="1" si="20"/>
        <v>#N/A</v>
      </c>
      <c r="W6" s="71" t="e">
        <f t="shared" ca="1" si="21"/>
        <v>#REF!</v>
      </c>
      <c r="X6" s="71" t="e">
        <f t="shared" ca="1" si="22"/>
        <v>#REF!</v>
      </c>
      <c r="Y6" s="72" t="e">
        <f t="shared" ca="1" si="23"/>
        <v>#N/A</v>
      </c>
      <c r="Z6" s="70" t="e">
        <f t="shared" ca="1" si="24"/>
        <v>#N/A</v>
      </c>
      <c r="AA6" s="71" t="e">
        <f t="shared" ca="1" si="25"/>
        <v>#REF!</v>
      </c>
      <c r="AB6" s="71" t="e">
        <f t="shared" ca="1" si="26"/>
        <v>#REF!</v>
      </c>
      <c r="AC6" s="72" t="e">
        <f t="shared" ca="1" si="27"/>
        <v>#N/A</v>
      </c>
    </row>
    <row r="7" spans="1:29">
      <c r="A7" t="s">
        <v>47</v>
      </c>
      <c r="B7" s="70" t="e">
        <f t="shared" ca="1" si="0"/>
        <v>#N/A</v>
      </c>
      <c r="C7" s="71" t="e">
        <f t="shared" ca="1" si="1"/>
        <v>#N/A</v>
      </c>
      <c r="D7" s="71">
        <f t="shared" ca="1" si="2"/>
        <v>0</v>
      </c>
      <c r="E7" s="72" t="e">
        <f t="shared" ca="1" si="3"/>
        <v>#N/A</v>
      </c>
      <c r="F7" s="70">
        <f t="shared" ca="1" si="4"/>
        <v>6755.5</v>
      </c>
      <c r="G7" s="71">
        <f t="shared" ca="1" si="5"/>
        <v>20</v>
      </c>
      <c r="H7" s="71">
        <f t="shared" ca="1" si="6"/>
        <v>2</v>
      </c>
      <c r="I7" s="72">
        <f t="shared" ca="1" si="7"/>
        <v>0.9</v>
      </c>
      <c r="J7" s="70">
        <f t="shared" ca="1" si="8"/>
        <v>7764</v>
      </c>
      <c r="K7" s="71">
        <f t="shared" ca="1" si="9"/>
        <v>20</v>
      </c>
      <c r="L7" s="71">
        <f t="shared" ca="1" si="10"/>
        <v>0</v>
      </c>
      <c r="M7" s="72">
        <f t="shared" ca="1" si="11"/>
        <v>1</v>
      </c>
      <c r="N7" s="70">
        <f t="shared" ca="1" si="12"/>
        <v>5093.5</v>
      </c>
      <c r="O7" s="71">
        <f t="shared" ca="1" si="13"/>
        <v>20</v>
      </c>
      <c r="P7" s="71">
        <f t="shared" ca="1" si="14"/>
        <v>0</v>
      </c>
      <c r="Q7" s="72">
        <f t="shared" ca="1" si="15"/>
        <v>1</v>
      </c>
      <c r="R7" s="70" t="e">
        <f t="shared" ca="1" si="16"/>
        <v>#N/A</v>
      </c>
      <c r="S7" s="71" t="e">
        <f t="shared" ca="1" si="17"/>
        <v>#REF!</v>
      </c>
      <c r="T7" s="71" t="e">
        <f t="shared" ca="1" si="18"/>
        <v>#REF!</v>
      </c>
      <c r="U7" s="72" t="e">
        <f t="shared" ca="1" si="19"/>
        <v>#N/A</v>
      </c>
      <c r="V7" s="70" t="e">
        <f t="shared" ca="1" si="20"/>
        <v>#N/A</v>
      </c>
      <c r="W7" s="71" t="e">
        <f t="shared" ca="1" si="21"/>
        <v>#REF!</v>
      </c>
      <c r="X7" s="71" t="e">
        <f t="shared" ca="1" si="22"/>
        <v>#REF!</v>
      </c>
      <c r="Y7" s="72" t="e">
        <f t="shared" ca="1" si="23"/>
        <v>#N/A</v>
      </c>
      <c r="Z7" s="70" t="e">
        <f t="shared" ca="1" si="24"/>
        <v>#N/A</v>
      </c>
      <c r="AA7" s="71" t="e">
        <f t="shared" ca="1" si="25"/>
        <v>#REF!</v>
      </c>
      <c r="AB7" s="71" t="e">
        <f t="shared" ca="1" si="26"/>
        <v>#REF!</v>
      </c>
      <c r="AC7" s="72" t="e">
        <f t="shared" ca="1" si="27"/>
        <v>#N/A</v>
      </c>
    </row>
    <row r="8" spans="1:29">
      <c r="A8" t="s">
        <v>48</v>
      </c>
      <c r="B8" s="70" t="e">
        <f t="shared" ca="1" si="0"/>
        <v>#N/A</v>
      </c>
      <c r="C8" s="71" t="e">
        <f t="shared" ca="1" si="1"/>
        <v>#N/A</v>
      </c>
      <c r="D8" s="71">
        <f t="shared" ca="1" si="2"/>
        <v>0</v>
      </c>
      <c r="E8" s="72" t="e">
        <f t="shared" ca="1" si="3"/>
        <v>#N/A</v>
      </c>
      <c r="F8" s="70">
        <f t="shared" ca="1" si="4"/>
        <v>15358</v>
      </c>
      <c r="G8" s="71">
        <f t="shared" ca="1" si="5"/>
        <v>20</v>
      </c>
      <c r="H8" s="71">
        <f t="shared" ca="1" si="6"/>
        <v>0</v>
      </c>
      <c r="I8" s="72">
        <f t="shared" ca="1" si="7"/>
        <v>1</v>
      </c>
      <c r="J8" s="70" t="e">
        <f t="shared" ca="1" si="8"/>
        <v>#N/A</v>
      </c>
      <c r="K8" s="71" t="e">
        <f t="shared" ca="1" si="9"/>
        <v>#N/A</v>
      </c>
      <c r="L8" s="71">
        <f t="shared" ca="1" si="10"/>
        <v>0</v>
      </c>
      <c r="M8" s="72" t="e">
        <f t="shared" ca="1" si="11"/>
        <v>#N/A</v>
      </c>
      <c r="N8" s="70" t="e">
        <f t="shared" ca="1" si="12"/>
        <v>#N/A</v>
      </c>
      <c r="O8" s="71" t="e">
        <f t="shared" ca="1" si="13"/>
        <v>#N/A</v>
      </c>
      <c r="P8" s="71">
        <f t="shared" ca="1" si="14"/>
        <v>0</v>
      </c>
      <c r="Q8" s="72" t="e">
        <f t="shared" ca="1" si="15"/>
        <v>#N/A</v>
      </c>
      <c r="R8" s="70" t="e">
        <f t="shared" ca="1" si="16"/>
        <v>#N/A</v>
      </c>
      <c r="S8" s="71" t="e">
        <f t="shared" ca="1" si="17"/>
        <v>#REF!</v>
      </c>
      <c r="T8" s="71" t="e">
        <f t="shared" ca="1" si="18"/>
        <v>#REF!</v>
      </c>
      <c r="U8" s="72" t="e">
        <f t="shared" ca="1" si="19"/>
        <v>#N/A</v>
      </c>
      <c r="V8" s="70" t="e">
        <f t="shared" ca="1" si="20"/>
        <v>#N/A</v>
      </c>
      <c r="W8" s="71" t="e">
        <f t="shared" ca="1" si="21"/>
        <v>#REF!</v>
      </c>
      <c r="X8" s="71" t="e">
        <f t="shared" ca="1" si="22"/>
        <v>#REF!</v>
      </c>
      <c r="Y8" s="72" t="e">
        <f t="shared" ca="1" si="23"/>
        <v>#N/A</v>
      </c>
      <c r="Z8" s="70" t="e">
        <f t="shared" ca="1" si="24"/>
        <v>#N/A</v>
      </c>
      <c r="AA8" s="71" t="e">
        <f t="shared" ca="1" si="25"/>
        <v>#REF!</v>
      </c>
      <c r="AB8" s="71" t="e">
        <f t="shared" ca="1" si="26"/>
        <v>#REF!</v>
      </c>
      <c r="AC8" s="72" t="e">
        <f t="shared" ca="1" si="27"/>
        <v>#N/A</v>
      </c>
    </row>
    <row r="9" spans="1:29">
      <c r="A9" t="s">
        <v>49</v>
      </c>
      <c r="B9" s="70">
        <f t="shared" ca="1" si="0"/>
        <v>2301.5</v>
      </c>
      <c r="C9" s="71">
        <f t="shared" ca="1" si="1"/>
        <v>18</v>
      </c>
      <c r="D9" s="71">
        <f t="shared" ca="1" si="2"/>
        <v>1</v>
      </c>
      <c r="E9" s="72">
        <f t="shared" ca="1" si="3"/>
        <v>0.94444444444444442</v>
      </c>
      <c r="F9" s="70" t="e">
        <f t="shared" ca="1" si="4"/>
        <v>#N/A</v>
      </c>
      <c r="G9" s="71" t="e">
        <f t="shared" ca="1" si="5"/>
        <v>#N/A</v>
      </c>
      <c r="H9" s="71">
        <f t="shared" ca="1" si="6"/>
        <v>0</v>
      </c>
      <c r="I9" s="72" t="e">
        <f t="shared" ca="1" si="7"/>
        <v>#N/A</v>
      </c>
      <c r="J9" s="70" t="e">
        <f t="shared" ca="1" si="8"/>
        <v>#N/A</v>
      </c>
      <c r="K9" s="71" t="e">
        <f t="shared" ca="1" si="9"/>
        <v>#N/A</v>
      </c>
      <c r="L9" s="71">
        <f t="shared" ca="1" si="10"/>
        <v>0</v>
      </c>
      <c r="M9" s="72" t="e">
        <f t="shared" ca="1" si="11"/>
        <v>#N/A</v>
      </c>
      <c r="N9" s="70" t="e">
        <f t="shared" ca="1" si="12"/>
        <v>#N/A</v>
      </c>
      <c r="O9" s="71" t="e">
        <f t="shared" ca="1" si="13"/>
        <v>#N/A</v>
      </c>
      <c r="P9" s="71">
        <f t="shared" ca="1" si="14"/>
        <v>0</v>
      </c>
      <c r="Q9" s="72" t="e">
        <f t="shared" ca="1" si="15"/>
        <v>#N/A</v>
      </c>
      <c r="R9" s="70" t="e">
        <f t="shared" ca="1" si="16"/>
        <v>#N/A</v>
      </c>
      <c r="S9" s="71" t="e">
        <f t="shared" ca="1" si="17"/>
        <v>#REF!</v>
      </c>
      <c r="T9" s="71" t="e">
        <f t="shared" ca="1" si="18"/>
        <v>#REF!</v>
      </c>
      <c r="U9" s="72" t="e">
        <f t="shared" ca="1" si="19"/>
        <v>#N/A</v>
      </c>
      <c r="V9" s="70" t="e">
        <f t="shared" ca="1" si="20"/>
        <v>#N/A</v>
      </c>
      <c r="W9" s="71" t="e">
        <f t="shared" ca="1" si="21"/>
        <v>#REF!</v>
      </c>
      <c r="X9" s="71" t="e">
        <f t="shared" ca="1" si="22"/>
        <v>#REF!</v>
      </c>
      <c r="Y9" s="72" t="e">
        <f t="shared" ca="1" si="23"/>
        <v>#N/A</v>
      </c>
      <c r="Z9" s="70" t="e">
        <f t="shared" ca="1" si="24"/>
        <v>#N/A</v>
      </c>
      <c r="AA9" s="71" t="e">
        <f t="shared" ca="1" si="25"/>
        <v>#REF!</v>
      </c>
      <c r="AB9" s="71" t="e">
        <f t="shared" ca="1" si="26"/>
        <v>#REF!</v>
      </c>
      <c r="AC9" s="72" t="e">
        <f t="shared" ca="1" si="27"/>
        <v>#N/A</v>
      </c>
    </row>
    <row r="10" spans="1:29">
      <c r="A10" t="s">
        <v>50</v>
      </c>
      <c r="B10" s="70" t="e">
        <f t="shared" ca="1" si="0"/>
        <v>#N/A</v>
      </c>
      <c r="C10" s="71" t="e">
        <f t="shared" ca="1" si="1"/>
        <v>#N/A</v>
      </c>
      <c r="D10" s="71">
        <f t="shared" ca="1" si="2"/>
        <v>0</v>
      </c>
      <c r="E10" s="72" t="e">
        <f t="shared" ca="1" si="3"/>
        <v>#N/A</v>
      </c>
      <c r="F10" s="70">
        <f t="shared" ca="1" si="4"/>
        <v>8641.5</v>
      </c>
      <c r="G10" s="71">
        <f t="shared" ca="1" si="5"/>
        <v>20</v>
      </c>
      <c r="H10" s="71">
        <f t="shared" ca="1" si="6"/>
        <v>0</v>
      </c>
      <c r="I10" s="72">
        <f t="shared" ca="1" si="7"/>
        <v>1</v>
      </c>
      <c r="J10" s="70" t="e">
        <f t="shared" ca="1" si="8"/>
        <v>#N/A</v>
      </c>
      <c r="K10" s="71" t="e">
        <f t="shared" ca="1" si="9"/>
        <v>#N/A</v>
      </c>
      <c r="L10" s="71">
        <f t="shared" ca="1" si="10"/>
        <v>0</v>
      </c>
      <c r="M10" s="72" t="e">
        <f t="shared" ca="1" si="11"/>
        <v>#N/A</v>
      </c>
      <c r="N10" s="70" t="e">
        <f t="shared" ca="1" si="12"/>
        <v>#N/A</v>
      </c>
      <c r="O10" s="71" t="e">
        <f t="shared" ca="1" si="13"/>
        <v>#N/A</v>
      </c>
      <c r="P10" s="71">
        <f t="shared" ca="1" si="14"/>
        <v>0</v>
      </c>
      <c r="Q10" s="72" t="e">
        <f t="shared" ca="1" si="15"/>
        <v>#N/A</v>
      </c>
      <c r="R10" s="70" t="e">
        <f t="shared" ca="1" si="16"/>
        <v>#N/A</v>
      </c>
      <c r="S10" s="71" t="e">
        <f t="shared" ca="1" si="17"/>
        <v>#REF!</v>
      </c>
      <c r="T10" s="71" t="e">
        <f t="shared" ca="1" si="18"/>
        <v>#REF!</v>
      </c>
      <c r="U10" s="72" t="e">
        <f t="shared" ca="1" si="19"/>
        <v>#N/A</v>
      </c>
      <c r="V10" s="70" t="e">
        <f t="shared" ca="1" si="20"/>
        <v>#N/A</v>
      </c>
      <c r="W10" s="71" t="e">
        <f t="shared" ca="1" si="21"/>
        <v>#REF!</v>
      </c>
      <c r="X10" s="71" t="e">
        <f t="shared" ca="1" si="22"/>
        <v>#REF!</v>
      </c>
      <c r="Y10" s="72" t="e">
        <f t="shared" ca="1" si="23"/>
        <v>#N/A</v>
      </c>
      <c r="Z10" s="70" t="e">
        <f t="shared" ca="1" si="24"/>
        <v>#N/A</v>
      </c>
      <c r="AA10" s="71" t="e">
        <f t="shared" ca="1" si="25"/>
        <v>#REF!</v>
      </c>
      <c r="AB10" s="71" t="e">
        <f t="shared" ca="1" si="26"/>
        <v>#REF!</v>
      </c>
      <c r="AC10" s="72" t="e">
        <f t="shared" ca="1" si="27"/>
        <v>#N/A</v>
      </c>
    </row>
    <row r="11" spans="1:29">
      <c r="A11" t="s">
        <v>51</v>
      </c>
      <c r="B11" s="70" t="e">
        <f t="shared" ca="1" si="0"/>
        <v>#N/A</v>
      </c>
      <c r="C11" s="71" t="e">
        <f t="shared" ca="1" si="1"/>
        <v>#N/A</v>
      </c>
      <c r="D11" s="71">
        <f t="shared" ca="1" si="2"/>
        <v>0</v>
      </c>
      <c r="E11" s="72" t="e">
        <f t="shared" ca="1" si="3"/>
        <v>#N/A</v>
      </c>
      <c r="F11" s="70">
        <f t="shared" ca="1" si="4"/>
        <v>12255</v>
      </c>
      <c r="G11" s="71">
        <f t="shared" ca="1" si="5"/>
        <v>20</v>
      </c>
      <c r="H11" s="71">
        <f t="shared" ca="1" si="6"/>
        <v>0</v>
      </c>
      <c r="I11" s="72">
        <f t="shared" ca="1" si="7"/>
        <v>1</v>
      </c>
      <c r="J11" s="70" t="e">
        <f t="shared" ca="1" si="8"/>
        <v>#N/A</v>
      </c>
      <c r="K11" s="71" t="e">
        <f t="shared" ca="1" si="9"/>
        <v>#N/A</v>
      </c>
      <c r="L11" s="71">
        <f t="shared" ca="1" si="10"/>
        <v>0</v>
      </c>
      <c r="M11" s="72" t="e">
        <f t="shared" ca="1" si="11"/>
        <v>#N/A</v>
      </c>
      <c r="N11" s="70" t="e">
        <f t="shared" ca="1" si="12"/>
        <v>#N/A</v>
      </c>
      <c r="O11" s="71" t="e">
        <f t="shared" ca="1" si="13"/>
        <v>#N/A</v>
      </c>
      <c r="P11" s="71">
        <f t="shared" ca="1" si="14"/>
        <v>0</v>
      </c>
      <c r="Q11" s="72" t="e">
        <f t="shared" ca="1" si="15"/>
        <v>#N/A</v>
      </c>
      <c r="R11" s="70" t="e">
        <f t="shared" ca="1" si="16"/>
        <v>#N/A</v>
      </c>
      <c r="S11" s="71" t="e">
        <f t="shared" ca="1" si="17"/>
        <v>#REF!</v>
      </c>
      <c r="T11" s="71" t="e">
        <f t="shared" ca="1" si="18"/>
        <v>#REF!</v>
      </c>
      <c r="U11" s="72" t="e">
        <f t="shared" ca="1" si="19"/>
        <v>#N/A</v>
      </c>
      <c r="V11" s="70" t="e">
        <f t="shared" ca="1" si="20"/>
        <v>#N/A</v>
      </c>
      <c r="W11" s="71" t="e">
        <f t="shared" ca="1" si="21"/>
        <v>#REF!</v>
      </c>
      <c r="X11" s="71" t="e">
        <f t="shared" ca="1" si="22"/>
        <v>#REF!</v>
      </c>
      <c r="Y11" s="72" t="e">
        <f t="shared" ca="1" si="23"/>
        <v>#N/A</v>
      </c>
      <c r="Z11" s="70" t="e">
        <f t="shared" ca="1" si="24"/>
        <v>#N/A</v>
      </c>
      <c r="AA11" s="71" t="e">
        <f t="shared" ca="1" si="25"/>
        <v>#REF!</v>
      </c>
      <c r="AB11" s="71" t="e">
        <f t="shared" ca="1" si="26"/>
        <v>#REF!</v>
      </c>
      <c r="AC11" s="72" t="e">
        <f t="shared" ca="1" si="27"/>
        <v>#N/A</v>
      </c>
    </row>
    <row r="12" spans="1:29">
      <c r="A12" t="s">
        <v>52</v>
      </c>
      <c r="B12" s="70" t="e">
        <f t="shared" ca="1" si="0"/>
        <v>#N/A</v>
      </c>
      <c r="C12" s="71" t="e">
        <f t="shared" ca="1" si="1"/>
        <v>#N/A</v>
      </c>
      <c r="D12" s="71">
        <f t="shared" ca="1" si="2"/>
        <v>0</v>
      </c>
      <c r="E12" s="72" t="e">
        <f t="shared" ca="1" si="3"/>
        <v>#N/A</v>
      </c>
      <c r="F12" s="70">
        <f t="shared" ca="1" si="4"/>
        <v>12813.5</v>
      </c>
      <c r="G12" s="71">
        <f t="shared" ca="1" si="5"/>
        <v>20</v>
      </c>
      <c r="H12" s="71">
        <f t="shared" ca="1" si="6"/>
        <v>0</v>
      </c>
      <c r="I12" s="72">
        <f t="shared" ca="1" si="7"/>
        <v>1</v>
      </c>
      <c r="J12" s="70" t="e">
        <f t="shared" ca="1" si="8"/>
        <v>#N/A</v>
      </c>
      <c r="K12" s="71" t="e">
        <f t="shared" ca="1" si="9"/>
        <v>#N/A</v>
      </c>
      <c r="L12" s="71">
        <f t="shared" ca="1" si="10"/>
        <v>0</v>
      </c>
      <c r="M12" s="72" t="e">
        <f t="shared" ca="1" si="11"/>
        <v>#N/A</v>
      </c>
      <c r="N12" s="70" t="e">
        <f t="shared" ca="1" si="12"/>
        <v>#N/A</v>
      </c>
      <c r="O12" s="71" t="e">
        <f t="shared" ca="1" si="13"/>
        <v>#N/A</v>
      </c>
      <c r="P12" s="71">
        <f t="shared" ca="1" si="14"/>
        <v>0</v>
      </c>
      <c r="Q12" s="72" t="e">
        <f t="shared" ca="1" si="15"/>
        <v>#N/A</v>
      </c>
      <c r="R12" s="70" t="e">
        <f t="shared" ca="1" si="16"/>
        <v>#N/A</v>
      </c>
      <c r="S12" s="71" t="e">
        <f t="shared" ca="1" si="17"/>
        <v>#REF!</v>
      </c>
      <c r="T12" s="71" t="e">
        <f t="shared" ca="1" si="18"/>
        <v>#REF!</v>
      </c>
      <c r="U12" s="72" t="e">
        <f t="shared" ca="1" si="19"/>
        <v>#N/A</v>
      </c>
      <c r="V12" s="70" t="e">
        <f t="shared" ca="1" si="20"/>
        <v>#N/A</v>
      </c>
      <c r="W12" s="71" t="e">
        <f t="shared" ca="1" si="21"/>
        <v>#REF!</v>
      </c>
      <c r="X12" s="71" t="e">
        <f t="shared" ca="1" si="22"/>
        <v>#REF!</v>
      </c>
      <c r="Y12" s="72" t="e">
        <f t="shared" ca="1" si="23"/>
        <v>#N/A</v>
      </c>
      <c r="Z12" s="70" t="e">
        <f t="shared" ca="1" si="24"/>
        <v>#N/A</v>
      </c>
      <c r="AA12" s="71" t="e">
        <f t="shared" ca="1" si="25"/>
        <v>#REF!</v>
      </c>
      <c r="AB12" s="71" t="e">
        <f t="shared" ca="1" si="26"/>
        <v>#REF!</v>
      </c>
      <c r="AC12" s="72" t="e">
        <f t="shared" ca="1" si="27"/>
        <v>#N/A</v>
      </c>
    </row>
    <row r="13" spans="1:29">
      <c r="A13" t="s">
        <v>53</v>
      </c>
      <c r="B13" s="70">
        <f t="shared" ca="1" si="0"/>
        <v>46.5</v>
      </c>
      <c r="C13" s="71">
        <f t="shared" ca="1" si="1"/>
        <v>20</v>
      </c>
      <c r="D13" s="71">
        <f t="shared" ca="1" si="2"/>
        <v>20</v>
      </c>
      <c r="E13" s="72">
        <f t="shared" ca="1" si="3"/>
        <v>0</v>
      </c>
      <c r="F13" s="70">
        <f t="shared" ca="1" si="4"/>
        <v>109.5</v>
      </c>
      <c r="G13" s="71">
        <f t="shared" ca="1" si="5"/>
        <v>20</v>
      </c>
      <c r="H13" s="71">
        <f t="shared" ca="1" si="6"/>
        <v>20</v>
      </c>
      <c r="I13" s="72">
        <f t="shared" ca="1" si="7"/>
        <v>0</v>
      </c>
      <c r="J13" s="70">
        <f t="shared" ca="1" si="8"/>
        <v>112</v>
      </c>
      <c r="K13" s="71">
        <f t="shared" ca="1" si="9"/>
        <v>20</v>
      </c>
      <c r="L13" s="71">
        <f t="shared" ca="1" si="10"/>
        <v>20</v>
      </c>
      <c r="M13" s="72">
        <f t="shared" ca="1" si="11"/>
        <v>0</v>
      </c>
      <c r="N13" s="70">
        <f t="shared" ca="1" si="12"/>
        <v>81.5</v>
      </c>
      <c r="O13" s="71">
        <f t="shared" ca="1" si="13"/>
        <v>20</v>
      </c>
      <c r="P13" s="71">
        <f t="shared" ca="1" si="14"/>
        <v>20</v>
      </c>
      <c r="Q13" s="72">
        <f t="shared" ca="1" si="15"/>
        <v>0</v>
      </c>
      <c r="R13" s="70" t="e">
        <f t="shared" ca="1" si="16"/>
        <v>#N/A</v>
      </c>
      <c r="S13" s="71" t="e">
        <f t="shared" ca="1" si="17"/>
        <v>#REF!</v>
      </c>
      <c r="T13" s="71" t="e">
        <f t="shared" ca="1" si="18"/>
        <v>#REF!</v>
      </c>
      <c r="U13" s="72" t="e">
        <f t="shared" ca="1" si="19"/>
        <v>#N/A</v>
      </c>
      <c r="V13" s="70" t="e">
        <f t="shared" ca="1" si="20"/>
        <v>#N/A</v>
      </c>
      <c r="W13" s="71" t="e">
        <f t="shared" ca="1" si="21"/>
        <v>#REF!</v>
      </c>
      <c r="X13" s="71" t="e">
        <f t="shared" ca="1" si="22"/>
        <v>#REF!</v>
      </c>
      <c r="Y13" s="72" t="e">
        <f t="shared" ca="1" si="23"/>
        <v>#N/A</v>
      </c>
      <c r="Z13" s="70" t="e">
        <f t="shared" ca="1" si="24"/>
        <v>#N/A</v>
      </c>
      <c r="AA13" s="71" t="e">
        <f t="shared" ca="1" si="25"/>
        <v>#REF!</v>
      </c>
      <c r="AB13" s="71" t="e">
        <f t="shared" ca="1" si="26"/>
        <v>#REF!</v>
      </c>
      <c r="AC13" s="72" t="e">
        <f t="shared" ca="1" si="27"/>
        <v>#N/A</v>
      </c>
    </row>
    <row r="14" spans="1:29" ht="17.25" thickBot="1">
      <c r="A14" t="s">
        <v>54</v>
      </c>
      <c r="B14" s="73">
        <f t="shared" ca="1" si="0"/>
        <v>3.5</v>
      </c>
      <c r="C14" s="74">
        <f t="shared" ca="1" si="1"/>
        <v>18</v>
      </c>
      <c r="D14" s="74">
        <f t="shared" ca="1" si="2"/>
        <v>18</v>
      </c>
      <c r="E14" s="75">
        <f t="shared" ca="1" si="3"/>
        <v>0</v>
      </c>
      <c r="F14" s="73">
        <f t="shared" ca="1" si="4"/>
        <v>39.5</v>
      </c>
      <c r="G14" s="74">
        <f t="shared" ca="1" si="5"/>
        <v>20</v>
      </c>
      <c r="H14" s="74">
        <f t="shared" ca="1" si="6"/>
        <v>20</v>
      </c>
      <c r="I14" s="75">
        <f t="shared" ca="1" si="7"/>
        <v>0</v>
      </c>
      <c r="J14" s="73">
        <f t="shared" ca="1" si="8"/>
        <v>17.5</v>
      </c>
      <c r="K14" s="74">
        <f t="shared" ca="1" si="9"/>
        <v>20</v>
      </c>
      <c r="L14" s="74">
        <f t="shared" ca="1" si="10"/>
        <v>20</v>
      </c>
      <c r="M14" s="75">
        <f t="shared" ca="1" si="11"/>
        <v>0</v>
      </c>
      <c r="N14" s="73">
        <f t="shared" ca="1" si="12"/>
        <v>23</v>
      </c>
      <c r="O14" s="74">
        <f t="shared" ca="1" si="13"/>
        <v>20</v>
      </c>
      <c r="P14" s="74">
        <f t="shared" ca="1" si="14"/>
        <v>20</v>
      </c>
      <c r="Q14" s="75">
        <f t="shared" ca="1" si="15"/>
        <v>0</v>
      </c>
      <c r="R14" s="73" t="e">
        <f t="shared" ca="1" si="16"/>
        <v>#N/A</v>
      </c>
      <c r="S14" s="74" t="e">
        <f t="shared" ca="1" si="17"/>
        <v>#REF!</v>
      </c>
      <c r="T14" s="74" t="e">
        <f t="shared" ca="1" si="18"/>
        <v>#REF!</v>
      </c>
      <c r="U14" s="75" t="e">
        <f t="shared" ca="1" si="19"/>
        <v>#N/A</v>
      </c>
      <c r="V14" s="73" t="e">
        <f t="shared" ca="1" si="20"/>
        <v>#N/A</v>
      </c>
      <c r="W14" s="74" t="e">
        <f t="shared" ca="1" si="21"/>
        <v>#REF!</v>
      </c>
      <c r="X14" s="74" t="e">
        <f t="shared" ca="1" si="22"/>
        <v>#REF!</v>
      </c>
      <c r="Y14" s="75" t="e">
        <f t="shared" ca="1" si="23"/>
        <v>#N/A</v>
      </c>
      <c r="Z14" s="73" t="e">
        <f t="shared" ca="1" si="24"/>
        <v>#N/A</v>
      </c>
      <c r="AA14" s="74" t="e">
        <f t="shared" ca="1" si="25"/>
        <v>#REF!</v>
      </c>
      <c r="AB14" s="74" t="e">
        <f t="shared" ca="1" si="26"/>
        <v>#REF!</v>
      </c>
      <c r="AC14" s="75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20주령</vt:lpstr>
      <vt:lpstr>24주령</vt:lpstr>
      <vt:lpstr>28주령</vt:lpstr>
      <vt:lpstr>34주령</vt:lpstr>
      <vt:lpstr>graph</vt:lpstr>
      <vt:lpstr>'28주령'!Print_Area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2020-06-02T08:47:34Z</cp:lastPrinted>
  <dcterms:created xsi:type="dcterms:W3CDTF">2020-04-28T08:36:21Z</dcterms:created>
  <dcterms:modified xsi:type="dcterms:W3CDTF">2020-08-06T08:52:20Z</dcterms:modified>
</cp:coreProperties>
</file>