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15" windowWidth="18270" windowHeight="12585" activeTab="4"/>
  </bookViews>
  <sheets>
    <sheet name="4주령" sheetId="1" r:id="rId1"/>
    <sheet name="8주령" sheetId="3" r:id="rId2"/>
    <sheet name="12주령" sheetId="4" r:id="rId3"/>
    <sheet name="16주령" sheetId="5" r:id="rId4"/>
    <sheet name="20주령" sheetId="6" r:id="rId5"/>
    <sheet name="graph" sheetId="2" r:id="rId6"/>
  </sheets>
  <definedNames>
    <definedName name="_xlnm._FilterDatabase" localSheetId="2" hidden="1">'12주령'!$B$11:$Y$11</definedName>
    <definedName name="_xlnm._FilterDatabase" localSheetId="3" hidden="1">'16주령'!$B$11:$Y$11</definedName>
    <definedName name="_xlnm._FilterDatabase" localSheetId="4" hidden="1">'20주령'!$B$11:$Y$11</definedName>
    <definedName name="_xlnm._FilterDatabase" localSheetId="0" hidden="1">'4주령'!$B$11:$Y$11</definedName>
    <definedName name="_xlnm._FilterDatabase" localSheetId="1" hidden="1">'8주령'!$B$11:$Y$11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6"/>
  <c r="D10"/>
  <c r="B10"/>
  <c r="D10" i="5" l="1"/>
  <c r="F10" s="1"/>
  <c r="B10"/>
  <c r="D10" i="4" l="1"/>
  <c r="F10" s="1"/>
  <c r="B10"/>
  <c r="D10" i="3" l="1"/>
  <c r="F10" s="1"/>
  <c r="B10"/>
  <c r="D10" i="1"/>
  <c r="F10" s="1"/>
  <c r="B10"/>
  <c r="Z4" i="2"/>
  <c r="AB7"/>
  <c r="R7"/>
  <c r="R3"/>
  <c r="D13"/>
  <c r="K4"/>
  <c r="O13"/>
  <c r="N7"/>
  <c r="Z8"/>
  <c r="T8"/>
  <c r="AA13"/>
  <c r="P14"/>
  <c r="C3"/>
  <c r="F11"/>
  <c r="N11"/>
  <c r="S8"/>
  <c r="J3"/>
  <c r="C4"/>
  <c r="N9"/>
  <c r="AA5"/>
  <c r="AB3"/>
  <c r="R10"/>
  <c r="O7"/>
  <c r="B10"/>
  <c r="H6"/>
  <c r="J8"/>
  <c r="B3"/>
  <c r="K13"/>
  <c r="X12"/>
  <c r="H8"/>
  <c r="W4"/>
  <c r="W5"/>
  <c r="R12"/>
  <c r="L5"/>
  <c r="S11"/>
  <c r="B11"/>
  <c r="W6"/>
  <c r="S10"/>
  <c r="D11"/>
  <c r="D8"/>
  <c r="G9"/>
  <c r="X5"/>
  <c r="K9"/>
  <c r="V14"/>
  <c r="L10"/>
  <c r="H4"/>
  <c r="S5"/>
  <c r="S6"/>
  <c r="C11"/>
  <c r="X6"/>
  <c r="AB10"/>
  <c r="Z14"/>
  <c r="T7"/>
  <c r="AA4"/>
  <c r="P12"/>
  <c r="W11"/>
  <c r="P7"/>
  <c r="V13"/>
  <c r="Z13"/>
  <c r="Z9"/>
  <c r="T3"/>
  <c r="K7"/>
  <c r="F8"/>
  <c r="AA8"/>
  <c r="F10"/>
  <c r="O12"/>
  <c r="D14"/>
  <c r="D10"/>
  <c r="C6"/>
  <c r="J5"/>
  <c r="X14"/>
  <c r="F12"/>
  <c r="T11"/>
  <c r="V9"/>
  <c r="B8"/>
  <c r="J14"/>
  <c r="R4"/>
  <c r="Z12"/>
  <c r="L8"/>
  <c r="S12"/>
  <c r="G4"/>
  <c r="T9"/>
  <c r="C7"/>
  <c r="H11"/>
  <c r="T5"/>
  <c r="G13"/>
  <c r="F7"/>
  <c r="V8"/>
  <c r="X13"/>
  <c r="G12"/>
  <c r="J7"/>
  <c r="C9"/>
  <c r="T10"/>
  <c r="L6"/>
  <c r="K3"/>
  <c r="G7"/>
  <c r="C5"/>
  <c r="R5"/>
  <c r="AB5"/>
  <c r="W10"/>
  <c r="Z11"/>
  <c r="Z10"/>
  <c r="K5"/>
  <c r="P11"/>
  <c r="N10"/>
  <c r="S4"/>
  <c r="R8"/>
  <c r="K11"/>
  <c r="F6"/>
  <c r="K8"/>
  <c r="W8"/>
  <c r="T6"/>
  <c r="W9"/>
  <c r="O6"/>
  <c r="V6"/>
  <c r="G6"/>
  <c r="Z3"/>
  <c r="Z6"/>
  <c r="K12"/>
  <c r="F13"/>
  <c r="T14"/>
  <c r="D3"/>
  <c r="C10"/>
  <c r="AB13"/>
  <c r="P5"/>
  <c r="AA9"/>
  <c r="L11"/>
  <c r="AA6"/>
  <c r="AB12"/>
  <c r="AB4"/>
  <c r="W12"/>
  <c r="B12"/>
  <c r="O9"/>
  <c r="O11"/>
  <c r="AB6"/>
  <c r="J6"/>
  <c r="B7"/>
  <c r="N6"/>
  <c r="V3"/>
  <c r="AA14"/>
  <c r="D6"/>
  <c r="P13"/>
  <c r="Z7"/>
  <c r="L12"/>
  <c r="L9"/>
  <c r="V12"/>
  <c r="AA7"/>
  <c r="S3"/>
  <c r="X11"/>
  <c r="J13"/>
  <c r="X4"/>
  <c r="K14"/>
  <c r="V11"/>
  <c r="L13"/>
  <c r="O4"/>
  <c r="F4"/>
  <c r="V4"/>
  <c r="X3"/>
  <c r="K10"/>
  <c r="X8"/>
  <c r="F9"/>
  <c r="S14"/>
  <c r="D12"/>
  <c r="B13"/>
  <c r="V10"/>
  <c r="N12"/>
  <c r="P4"/>
  <c r="P6"/>
  <c r="AB8"/>
  <c r="H9"/>
  <c r="H3"/>
  <c r="N4"/>
  <c r="D4"/>
  <c r="P3"/>
  <c r="B9"/>
  <c r="L4"/>
  <c r="O5"/>
  <c r="AB9"/>
  <c r="G8"/>
  <c r="F5"/>
  <c r="S9"/>
  <c r="N8"/>
  <c r="R9"/>
  <c r="X9"/>
  <c r="W3"/>
  <c r="L7"/>
  <c r="X7"/>
  <c r="R11"/>
  <c r="P10"/>
  <c r="H13"/>
  <c r="N3"/>
  <c r="W7"/>
  <c r="H7"/>
  <c r="N14"/>
  <c r="J11"/>
  <c r="C12"/>
  <c r="R14"/>
  <c r="C8"/>
  <c r="V7"/>
  <c r="J9"/>
  <c r="L14"/>
  <c r="N5"/>
  <c r="Z5"/>
  <c r="AB11"/>
  <c r="O8"/>
  <c r="T12"/>
  <c r="G3"/>
  <c r="G5"/>
  <c r="P8"/>
  <c r="O14"/>
  <c r="T13"/>
  <c r="AA11"/>
  <c r="S7"/>
  <c r="B4"/>
  <c r="H12"/>
  <c r="O3"/>
  <c r="K6"/>
  <c r="AA12"/>
  <c r="N13"/>
  <c r="F14"/>
  <c r="J4"/>
  <c r="G14"/>
  <c r="L3"/>
  <c r="H10"/>
  <c r="G10"/>
  <c r="V5"/>
  <c r="C13"/>
  <c r="J12"/>
  <c r="AA3"/>
  <c r="W13"/>
  <c r="C14"/>
  <c r="G11"/>
  <c r="D7"/>
  <c r="O10"/>
  <c r="H5"/>
  <c r="B6"/>
  <c r="T4"/>
  <c r="S13"/>
  <c r="B14"/>
  <c r="D5"/>
  <c r="W14"/>
  <c r="B5"/>
  <c r="R13"/>
  <c r="R6"/>
  <c r="D9"/>
  <c r="F3"/>
  <c r="P9"/>
  <c r="J10"/>
  <c r="H14"/>
  <c r="X10"/>
  <c r="AA10"/>
  <c r="AB14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<sst xmlns="http://schemas.openxmlformats.org/spreadsheetml/2006/main" count="777" uniqueCount="193">
  <si>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</si>
  <si>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</si>
  <si>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</si>
  <si>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</si>
  <si>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</si>
  <si>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20-0944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</si>
  <si>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</si>
  <si>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</si>
  <si>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</si>
  <si>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혜인농장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</si>
  <si>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</si>
  <si>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</si>
  <si>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</si>
  <si>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</si>
  <si>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</si>
  <si>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</si>
  <si>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</si>
  <si>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</si>
  <si>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</si>
  <si>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</si>
  <si>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</si>
  <si>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</si>
  <si>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</si>
  <si>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</si>
  <si>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</si>
  <si>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</si>
  <si>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20-0944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11" type="noConversion"/>
  </si>
  <si>
    <t>MSMG</t>
    <phoneticPr fontId="11" type="noConversion"/>
  </si>
  <si>
    <r>
      <t>20-0945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11" type="noConversion"/>
  </si>
  <si>
    <r>
      <t>20-0946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11" type="noConversion"/>
  </si>
  <si>
    <r>
      <t>20-0947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11" type="noConversion"/>
  </si>
  <si>
    <r>
      <t>20-0948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  <phoneticPr fontId="11" type="noConversion"/>
  </si>
  <si>
    <t>SE</t>
    <phoneticPr fontId="11" type="noConversion"/>
  </si>
  <si>
    <t>IBV</t>
  </si>
  <si>
    <t>ND</t>
    <phoneticPr fontId="11" type="noConversion"/>
  </si>
  <si>
    <t/>
  </si>
  <si>
    <t>AI</t>
    <phoneticPr fontId="11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</si>
  <si>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</si>
  <si>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</si>
  <si>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</si>
  <si>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</si>
  <si>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</si>
  <si>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</si>
  <si>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</si>
  <si>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</si>
  <si>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</si>
  <si>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</si>
  <si>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</si>
  <si>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</si>
  <si>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</si>
  <si>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</si>
  <si>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</si>
  <si>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</si>
  <si>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</si>
  <si>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</si>
  <si>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</si>
  <si>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</si>
  <si>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</si>
  <si>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</si>
  <si>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</si>
  <si>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</si>
  <si>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- MGMS, SE: 음성 유지 중, 양호</t>
    <phoneticPr fontId="3" type="noConversion"/>
  </si>
  <si>
    <t>- IB, ND, AI: 검사결과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</si>
  <si>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</si>
  <si>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</si>
  <si>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</si>
  <si>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</si>
  <si>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20-1199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</si>
  <si>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</si>
  <si>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</si>
  <si>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</si>
  <si>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혜인농장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</si>
  <si>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</si>
  <si>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</si>
  <si>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</si>
  <si>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채  혈  일  :</t>
    <phoneticPr fontId="9" type="noConversion"/>
  </si>
  <si>
    <t xml:space="preserve"> 전화  번호 :</t>
    <phoneticPr fontId="9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</si>
  <si>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</si>
  <si>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</si>
  <si>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</si>
  <si>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20-1199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</si>
  <si>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</si>
  <si>
    <r>
      <t>20-1200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</si>
  <si>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20-1201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</si>
  <si>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20-1202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</si>
  <si>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20-1203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</si>
  <si>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IBD</t>
  </si>
  <si>
    <t>SE</t>
    <phoneticPr fontId="11" type="noConversion"/>
  </si>
  <si>
    <t>APV</t>
    <phoneticPr fontId="11" type="noConversion"/>
  </si>
  <si>
    <t>ND</t>
    <phoneticPr fontId="11" type="noConversion"/>
  </si>
  <si>
    <t>AI</t>
    <phoneticPr fontId="11" type="noConversion"/>
  </si>
  <si>
    <t>CAV</t>
    <phoneticPr fontId="11" type="noConversion"/>
  </si>
  <si>
    <t xml:space="preserve">코   멘   트 </t>
    <phoneticPr fontId="11" type="noConversion"/>
  </si>
  <si>
    <t>- MGMS, SE: 음성 유지 중, 양호</t>
  </si>
  <si>
    <t>- IBV: 121동 역가 다른 계사에 비하여 높게 확인되었으나 특이사항 없으며 개체별 차이인 것으로 판단됨</t>
  </si>
  <si>
    <t>- APV, ND, AI, IBD, CAV: 검사결과 양호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</si>
  <si>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</si>
  <si>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</si>
  <si>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</si>
  <si>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</si>
  <si>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</si>
  <si>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20-1489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</si>
  <si>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</si>
  <si>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</si>
  <si>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</si>
  <si>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혜인농장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</si>
  <si>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</si>
  <si>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</si>
  <si>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</si>
  <si>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</si>
  <si>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</si>
  <si>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</si>
  <si>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</si>
  <si>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</si>
  <si>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</si>
  <si>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</si>
  <si>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20-1489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11" type="noConversion"/>
  </si>
  <si>
    <r>
      <t>20-1490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11" type="noConversion"/>
  </si>
  <si>
    <r>
      <t>20-1491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11" type="noConversion"/>
  </si>
  <si>
    <r>
      <t>20-1492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11" type="noConversion"/>
  </si>
  <si>
    <r>
      <t>20-1493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  <phoneticPr fontId="11" type="noConversion"/>
  </si>
  <si>
    <t>SE</t>
    <phoneticPr fontId="11" type="noConversion"/>
  </si>
  <si>
    <t>IBH</t>
    <phoneticPr fontId="11" type="noConversion"/>
  </si>
  <si>
    <t xml:space="preserve">코   멘   트 </t>
    <phoneticPr fontId="11" type="noConversion"/>
  </si>
  <si>
    <t>- IBV: 121동 역가 다른 계사에 비하여 지속적으로 높게 확인되나 특이사항 없음</t>
    <phoneticPr fontId="3" type="noConversion"/>
  </si>
  <si>
    <t>- IBH: 백신 접종 전 양성 반전, 자연 감염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</si>
  <si>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</si>
  <si>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</si>
  <si>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</si>
  <si>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</si>
  <si>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</si>
  <si>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20-1733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</si>
  <si>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</si>
  <si>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</si>
  <si>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</si>
  <si>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혜인농장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</si>
  <si>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</si>
  <si>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</si>
  <si>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</si>
  <si>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</si>
  <si>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</si>
  <si>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</si>
  <si>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</si>
  <si>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</si>
  <si>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</si>
  <si>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</si>
  <si>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20-1733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</si>
  <si>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11" type="noConversion"/>
  </si>
  <si>
    <r>
      <t>20-1734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</si>
  <si>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20-1735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</si>
  <si>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20-1736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</si>
  <si>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20-1737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</si>
  <si>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11" type="noConversion"/>
  </si>
  <si>
    <t>IBV</t>
    <phoneticPr fontId="11" type="noConversion"/>
  </si>
  <si>
    <t>APV</t>
    <phoneticPr fontId="11" type="noConversion"/>
  </si>
  <si>
    <t>ND</t>
    <phoneticPr fontId="11" type="noConversion"/>
  </si>
  <si>
    <t>AI</t>
    <phoneticPr fontId="11" type="noConversion"/>
  </si>
  <si>
    <t>EDS</t>
    <phoneticPr fontId="11" type="noConversion"/>
  </si>
  <si>
    <t>REO</t>
    <phoneticPr fontId="11" type="noConversion"/>
  </si>
  <si>
    <t>AE</t>
    <phoneticPr fontId="11" type="noConversion"/>
  </si>
  <si>
    <t xml:space="preserve">코   멘   트 </t>
    <phoneticPr fontId="11" type="noConversion"/>
  </si>
  <si>
    <t>- REO: 백신 접종 전 양성 반전, 자연감염</t>
    <phoneticPr fontId="3" type="noConversion"/>
  </si>
  <si>
    <t>- 그외 검사 결과 양호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</si>
  <si>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</si>
  <si>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</si>
  <si>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</si>
  <si>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</si>
  <si>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</si>
  <si>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20-2020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</si>
  <si>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</si>
  <si>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</si>
  <si>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</si>
  <si>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혜인농장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</si>
  <si>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</si>
  <si>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</si>
  <si>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</si>
  <si>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</si>
  <si>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</si>
  <si>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</si>
  <si>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</si>
  <si>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</si>
  <si>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</si>
  <si>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r>
      <t>20-2020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11" type="noConversion"/>
  </si>
  <si>
    <t>MSMG</t>
    <phoneticPr fontId="11" type="noConversion"/>
  </si>
  <si>
    <r>
      <t>20-2021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11" type="noConversion"/>
  </si>
  <si>
    <r>
      <t>20-2022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11" type="noConversion"/>
  </si>
  <si>
    <r>
      <t>20-2023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11" type="noConversion"/>
  </si>
  <si>
    <r>
      <t>20-2024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  <phoneticPr fontId="11" type="noConversion"/>
  </si>
  <si>
    <t>SE</t>
    <phoneticPr fontId="11" type="noConversion"/>
  </si>
  <si>
    <t>CAV</t>
  </si>
  <si>
    <t xml:space="preserve">코   멘   트 </t>
    <phoneticPr fontId="11" type="noConversion"/>
  </si>
  <si>
    <t>일령:</t>
    <phoneticPr fontId="9" type="noConversion"/>
  </si>
  <si>
    <t>IDEXX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</si>
</sst>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justify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7" fillId="0" borderId="15" xfId="0" applyNumberFormat="1" applyFont="1" applyFill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27" fillId="0" borderId="15" xfId="3" applyNumberFormat="1" applyFont="1" applyFill="1" applyBorder="1" applyAlignment="1" applyProtection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9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2" fillId="0" borderId="20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22" fillId="5" borderId="10" xfId="5" applyNumberFormat="1" applyFont="1" applyFill="1" applyBorder="1" applyAlignment="1">
      <alignment horizontal="center" vertical="center"/>
    </xf>
    <xf numFmtId="0" fontId="22" fillId="5" borderId="11" xfId="5" applyFont="1" applyFill="1" applyBorder="1" applyAlignment="1" applyProtection="1">
      <alignment horizontal="center" vertical="center"/>
      <protection locked="0"/>
    </xf>
    <xf numFmtId="0" fontId="22" fillId="5" borderId="12" xfId="5" applyFont="1" applyFill="1" applyBorder="1" applyAlignment="1" applyProtection="1">
      <alignment horizontal="center" vertical="center"/>
      <protection locked="0"/>
    </xf>
    <xf numFmtId="0" fontId="23" fillId="5" borderId="12" xfId="5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</cellXfs>
  <cellStyles count="6">
    <cellStyle name="백분율" xfId="1" builtinId="5"/>
    <cellStyle name="표준" xfId="0" builtinId="0"/>
    <cellStyle name="표준 2" xfId="4"/>
    <cellStyle name="표준 5 2" xfId="5"/>
    <cellStyle name="표준 9" xfId="2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2.52</c:v>
                </c:pt>
                <c:pt idx="1">
                  <c:v>4.88</c:v>
                </c:pt>
                <c:pt idx="2">
                  <c:v>#N/A</c:v>
                </c:pt>
                <c:pt idx="3">
                  <c:v>11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AC-4B6E-81D0-27B397C2D19A}"/>
            </c:ext>
          </c:extLst>
        </c:ser>
        <c:axId val="121294208"/>
        <c:axId val="1326910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0.65999999999999992</c:v>
                </c:pt>
                <c:pt idx="1">
                  <c:v>1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AC-4B6E-81D0-27B397C2D19A}"/>
            </c:ext>
          </c:extLst>
        </c:ser>
        <c:marker val="1"/>
        <c:axId val="133237376"/>
        <c:axId val="132755456"/>
      </c:lineChart>
      <c:catAx>
        <c:axId val="1212942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691072"/>
        <c:crosses val="autoZero"/>
        <c:auto val="1"/>
        <c:lblAlgn val="ctr"/>
        <c:lblOffset val="100"/>
      </c:catAx>
      <c:valAx>
        <c:axId val="13269107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294208"/>
        <c:crosses val="autoZero"/>
        <c:crossBetween val="between"/>
      </c:valAx>
      <c:valAx>
        <c:axId val="1327554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237376"/>
        <c:crosses val="max"/>
        <c:crossBetween val="between"/>
      </c:valAx>
      <c:catAx>
        <c:axId val="133237376"/>
        <c:scaling>
          <c:orientation val="minMax"/>
        </c:scaling>
        <c:delete val="1"/>
        <c:axPos val="b"/>
        <c:numFmt formatCode="General" sourceLinked="1"/>
        <c:tickLblPos val="none"/>
        <c:crossAx val="1327554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828.6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40-4891-B05B-3F5B8AA82841}"/>
            </c:ext>
          </c:extLst>
        </c:ser>
        <c:axId val="81091200"/>
        <c:axId val="811052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0.21999999999999997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40-4891-B05B-3F5B8AA82841}"/>
            </c:ext>
          </c:extLst>
        </c:ser>
        <c:marker val="1"/>
        <c:axId val="81108352"/>
        <c:axId val="81106816"/>
      </c:lineChart>
      <c:catAx>
        <c:axId val="810912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05280"/>
        <c:crosses val="autoZero"/>
        <c:auto val="1"/>
        <c:lblAlgn val="ctr"/>
        <c:lblOffset val="100"/>
      </c:catAx>
      <c:valAx>
        <c:axId val="811052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91200"/>
        <c:crosses val="autoZero"/>
        <c:crossBetween val="between"/>
      </c:valAx>
      <c:valAx>
        <c:axId val="811068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08352"/>
        <c:crosses val="max"/>
        <c:crossBetween val="between"/>
      </c:valAx>
      <c:catAx>
        <c:axId val="81108352"/>
        <c:scaling>
          <c:orientation val="minMax"/>
        </c:scaling>
        <c:delete val="1"/>
        <c:axPos val="b"/>
        <c:numFmt formatCode="General" sourceLinked="1"/>
        <c:tickLblPos val="none"/>
        <c:crossAx val="811068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43.6</c:v>
                </c:pt>
                <c:pt idx="1">
                  <c:v>90</c:v>
                </c:pt>
                <c:pt idx="2">
                  <c:v>184</c:v>
                </c:pt>
                <c:pt idx="3">
                  <c:v>93.6</c:v>
                </c:pt>
                <c:pt idx="4">
                  <c:v>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61-4609-8158-8CC170847421}"/>
            </c:ext>
          </c:extLst>
        </c:ser>
        <c:axId val="81139968"/>
        <c:axId val="811499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61-4609-8158-8CC170847421}"/>
            </c:ext>
          </c:extLst>
        </c:ser>
        <c:marker val="1"/>
        <c:axId val="81153024"/>
        <c:axId val="81151488"/>
      </c:lineChart>
      <c:catAx>
        <c:axId val="811399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49952"/>
        <c:crosses val="autoZero"/>
        <c:auto val="1"/>
        <c:lblAlgn val="ctr"/>
        <c:lblOffset val="100"/>
      </c:catAx>
      <c:valAx>
        <c:axId val="8114995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39968"/>
        <c:crosses val="autoZero"/>
        <c:crossBetween val="between"/>
      </c:valAx>
      <c:valAx>
        <c:axId val="811514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53024"/>
        <c:crosses val="max"/>
        <c:crossBetween val="between"/>
      </c:valAx>
      <c:catAx>
        <c:axId val="81153024"/>
        <c:scaling>
          <c:orientation val="minMax"/>
        </c:scaling>
        <c:delete val="1"/>
        <c:axPos val="b"/>
        <c:numFmt formatCode="General" sourceLinked="1"/>
        <c:tickLblPos val="none"/>
        <c:crossAx val="811514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2.6</c:v>
                </c:pt>
                <c:pt idx="3">
                  <c:v>8.1999999999999993</c:v>
                </c:pt>
                <c:pt idx="4">
                  <c:v>24.6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30-435E-AB28-C283E3F78C93}"/>
            </c:ext>
          </c:extLst>
        </c:ser>
        <c:axId val="81666048"/>
        <c:axId val="816675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30-435E-AB28-C283E3F78C93}"/>
            </c:ext>
          </c:extLst>
        </c:ser>
        <c:marker val="1"/>
        <c:axId val="81695488"/>
        <c:axId val="81669120"/>
      </c:lineChart>
      <c:catAx>
        <c:axId val="816660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67584"/>
        <c:crosses val="autoZero"/>
        <c:auto val="1"/>
        <c:lblAlgn val="ctr"/>
        <c:lblOffset val="100"/>
      </c:catAx>
      <c:valAx>
        <c:axId val="8166758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66048"/>
        <c:crosses val="autoZero"/>
        <c:crossBetween val="between"/>
      </c:valAx>
      <c:valAx>
        <c:axId val="816691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695488"/>
        <c:crosses val="max"/>
        <c:crossBetween val="between"/>
      </c:valAx>
      <c:catAx>
        <c:axId val="81695488"/>
        <c:scaling>
          <c:orientation val="minMax"/>
        </c:scaling>
        <c:delete val="1"/>
        <c:axPos val="b"/>
        <c:numFmt formatCode="General" sourceLinked="1"/>
        <c:tickLblPos val="none"/>
        <c:crossAx val="816691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0.02</c:v>
                </c:pt>
                <c:pt idx="1">
                  <c:v>0.04</c:v>
                </c:pt>
                <c:pt idx="2">
                  <c:v>#N/A</c:v>
                </c:pt>
                <c:pt idx="3">
                  <c:v>6.28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9F-42CE-B9D6-1C1FA3C118BC}"/>
            </c:ext>
          </c:extLst>
        </c:ser>
        <c:axId val="76328960"/>
        <c:axId val="763304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2.0000000000000018E-2</c:v>
                </c:pt>
                <c:pt idx="1">
                  <c:v>4.0000000000000036E-2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9F-42CE-B9D6-1C1FA3C118BC}"/>
            </c:ext>
          </c:extLst>
        </c:ser>
        <c:marker val="1"/>
        <c:axId val="76333824"/>
        <c:axId val="76332032"/>
      </c:lineChart>
      <c:catAx>
        <c:axId val="76328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30496"/>
        <c:crosses val="autoZero"/>
        <c:auto val="1"/>
        <c:lblAlgn val="ctr"/>
        <c:lblOffset val="100"/>
      </c:catAx>
      <c:valAx>
        <c:axId val="7633049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28960"/>
        <c:crosses val="autoZero"/>
        <c:crossBetween val="between"/>
      </c:valAx>
      <c:valAx>
        <c:axId val="763320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33824"/>
        <c:crosses val="max"/>
        <c:crossBetween val="between"/>
      </c:valAx>
      <c:catAx>
        <c:axId val="76333824"/>
        <c:scaling>
          <c:orientation val="minMax"/>
        </c:scaling>
        <c:delete val="1"/>
        <c:axPos val="b"/>
        <c:numFmt formatCode="General" sourceLinked="1"/>
        <c:tickLblPos val="none"/>
        <c:crossAx val="763320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6.7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78-4BC3-9912-BB19934AC74B}"/>
            </c:ext>
          </c:extLst>
        </c:ser>
        <c:axId val="76348800"/>
        <c:axId val="763505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78-4BC3-9912-BB19934AC74B}"/>
            </c:ext>
          </c:extLst>
        </c:ser>
        <c:marker val="1"/>
        <c:axId val="76353920"/>
        <c:axId val="76352128"/>
      </c:lineChart>
      <c:catAx>
        <c:axId val="763488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50592"/>
        <c:crosses val="autoZero"/>
        <c:auto val="1"/>
        <c:lblAlgn val="ctr"/>
        <c:lblOffset val="100"/>
      </c:catAx>
      <c:valAx>
        <c:axId val="7635059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48800"/>
        <c:crosses val="autoZero"/>
        <c:crossBetween val="between"/>
      </c:valAx>
      <c:valAx>
        <c:axId val="763521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53920"/>
        <c:crosses val="max"/>
        <c:crossBetween val="between"/>
      </c:valAx>
      <c:catAx>
        <c:axId val="76353920"/>
        <c:scaling>
          <c:orientation val="minMax"/>
        </c:scaling>
        <c:delete val="1"/>
        <c:axPos val="b"/>
        <c:numFmt formatCode="General" sourceLinked="1"/>
        <c:tickLblPos val="none"/>
        <c:crossAx val="763521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158.80000000000001</c:v>
                </c:pt>
                <c:pt idx="2">
                  <c:v>#N/A</c:v>
                </c:pt>
                <c:pt idx="3">
                  <c:v>1267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6D-4A01-9E59-A79FB0E01C9A}"/>
            </c:ext>
          </c:extLst>
        </c:ser>
        <c:axId val="76364800"/>
        <c:axId val="763706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0.30000000000000004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6D-4A01-9E59-A79FB0E01C9A}"/>
            </c:ext>
          </c:extLst>
        </c:ser>
        <c:marker val="1"/>
        <c:axId val="76378112"/>
        <c:axId val="76372224"/>
      </c:lineChart>
      <c:catAx>
        <c:axId val="763648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70688"/>
        <c:crosses val="autoZero"/>
        <c:auto val="1"/>
        <c:lblAlgn val="ctr"/>
        <c:lblOffset val="100"/>
      </c:catAx>
      <c:valAx>
        <c:axId val="7637068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64800"/>
        <c:crosses val="autoZero"/>
        <c:crossBetween val="between"/>
      </c:valAx>
      <c:valAx>
        <c:axId val="763722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78112"/>
        <c:crosses val="max"/>
        <c:crossBetween val="between"/>
      </c:valAx>
      <c:catAx>
        <c:axId val="76378112"/>
        <c:scaling>
          <c:orientation val="minMax"/>
        </c:scaling>
        <c:delete val="1"/>
        <c:axPos val="b"/>
        <c:numFmt formatCode="General" sourceLinked="1"/>
        <c:tickLblPos val="none"/>
        <c:crossAx val="763722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396</c:v>
                </c:pt>
                <c:pt idx="1">
                  <c:v>2527.8000000000002</c:v>
                </c:pt>
                <c:pt idx="2">
                  <c:v>3051.4</c:v>
                </c:pt>
                <c:pt idx="3">
                  <c:v>3458.6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BF-42F2-8FB0-D7F5A038AA25}"/>
            </c:ext>
          </c:extLst>
        </c:ser>
        <c:axId val="76388992"/>
        <c:axId val="7640716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7.999999999999996E-2</c:v>
                </c:pt>
                <c:pt idx="1">
                  <c:v>0.76</c:v>
                </c:pt>
                <c:pt idx="2">
                  <c:v>0.88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BF-42F2-8FB0-D7F5A038AA25}"/>
            </c:ext>
          </c:extLst>
        </c:ser>
        <c:marker val="1"/>
        <c:axId val="76410240"/>
        <c:axId val="76408704"/>
      </c:lineChart>
      <c:catAx>
        <c:axId val="76388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407168"/>
        <c:crosses val="autoZero"/>
        <c:auto val="1"/>
        <c:lblAlgn val="ctr"/>
        <c:lblOffset val="100"/>
      </c:catAx>
      <c:valAx>
        <c:axId val="7640716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388992"/>
        <c:crosses val="autoZero"/>
        <c:crossBetween val="between"/>
      </c:valAx>
      <c:valAx>
        <c:axId val="764087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410240"/>
        <c:crosses val="max"/>
        <c:crossBetween val="between"/>
      </c:valAx>
      <c:catAx>
        <c:axId val="76410240"/>
        <c:scaling>
          <c:orientation val="minMax"/>
        </c:scaling>
        <c:delete val="1"/>
        <c:axPos val="b"/>
        <c:numFmt formatCode="General" sourceLinked="1"/>
        <c:tickLblPos val="none"/>
        <c:crossAx val="764087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11042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8B-4E5D-B301-F0AAA51763D8}"/>
            </c:ext>
          </c:extLst>
        </c:ser>
        <c:axId val="76445952"/>
        <c:axId val="764682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8B-4E5D-B301-F0AAA51763D8}"/>
            </c:ext>
          </c:extLst>
        </c:ser>
        <c:marker val="1"/>
        <c:axId val="76471296"/>
        <c:axId val="76469760"/>
      </c:lineChart>
      <c:catAx>
        <c:axId val="764459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468224"/>
        <c:crosses val="autoZero"/>
        <c:auto val="1"/>
        <c:lblAlgn val="ctr"/>
        <c:lblOffset val="100"/>
      </c:catAx>
      <c:valAx>
        <c:axId val="764682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445952"/>
        <c:crosses val="autoZero"/>
        <c:crossBetween val="between"/>
      </c:valAx>
      <c:valAx>
        <c:axId val="764697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471296"/>
        <c:crosses val="max"/>
        <c:crossBetween val="between"/>
      </c:valAx>
      <c:catAx>
        <c:axId val="76471296"/>
        <c:scaling>
          <c:orientation val="minMax"/>
        </c:scaling>
        <c:delete val="1"/>
        <c:axPos val="b"/>
        <c:numFmt formatCode="General" sourceLinked="1"/>
        <c:tickLblPos val="none"/>
        <c:crossAx val="764697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197.4</c:v>
                </c:pt>
                <c:pt idx="2">
                  <c:v>#N/A</c:v>
                </c:pt>
                <c:pt idx="3">
                  <c:v>#N/A</c:v>
                </c:pt>
                <c:pt idx="4">
                  <c:v>2294.8000000000002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F9-488D-AB6F-27DEB72C7D0D}"/>
            </c:ext>
          </c:extLst>
        </c:ser>
        <c:axId val="76621696"/>
        <c:axId val="76623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2.0000000000000018E-2</c:v>
                </c:pt>
                <c:pt idx="2">
                  <c:v>#N/A</c:v>
                </c:pt>
                <c:pt idx="3">
                  <c:v>#N/A</c:v>
                </c:pt>
                <c:pt idx="4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F9-488D-AB6F-27DEB72C7D0D}"/>
            </c:ext>
          </c:extLst>
        </c:ser>
        <c:marker val="1"/>
        <c:axId val="76647040"/>
        <c:axId val="76645504"/>
      </c:lineChart>
      <c:catAx>
        <c:axId val="766216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23232"/>
        <c:crosses val="autoZero"/>
        <c:auto val="1"/>
        <c:lblAlgn val="ctr"/>
        <c:lblOffset val="100"/>
      </c:catAx>
      <c:valAx>
        <c:axId val="7662323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21696"/>
        <c:crosses val="autoZero"/>
        <c:crossBetween val="between"/>
      </c:valAx>
      <c:valAx>
        <c:axId val="766455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47040"/>
        <c:crosses val="max"/>
        <c:crossBetween val="between"/>
      </c:valAx>
      <c:catAx>
        <c:axId val="76647040"/>
        <c:scaling>
          <c:orientation val="minMax"/>
        </c:scaling>
        <c:delete val="1"/>
        <c:axPos val="b"/>
        <c:numFmt formatCode="General" sourceLinked="1"/>
        <c:tickLblPos val="none"/>
        <c:crossAx val="766455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4379.6000000000004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3D-4D6D-82BE-7B83A4AACF1F}"/>
            </c:ext>
          </c:extLst>
        </c:ser>
        <c:axId val="76680576"/>
        <c:axId val="766987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0.8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3D-4D6D-82BE-7B83A4AACF1F}"/>
            </c:ext>
          </c:extLst>
        </c:ser>
        <c:marker val="1"/>
        <c:axId val="76702080"/>
        <c:axId val="76700288"/>
      </c:lineChart>
      <c:catAx>
        <c:axId val="76680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98752"/>
        <c:crosses val="autoZero"/>
        <c:auto val="1"/>
        <c:lblAlgn val="ctr"/>
        <c:lblOffset val="100"/>
      </c:catAx>
      <c:valAx>
        <c:axId val="7669875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80576"/>
        <c:crosses val="autoZero"/>
        <c:crossBetween val="between"/>
      </c:valAx>
      <c:valAx>
        <c:axId val="767002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702080"/>
        <c:crosses val="max"/>
        <c:crossBetween val="between"/>
      </c:valAx>
      <c:catAx>
        <c:axId val="76702080"/>
        <c:scaling>
          <c:orientation val="minMax"/>
        </c:scaling>
        <c:delete val="1"/>
        <c:axPos val="b"/>
        <c:tickLblPos val="none"/>
        <c:crossAx val="767002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6057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27-4C73-84AE-971BCCE86E95}"/>
            </c:ext>
          </c:extLst>
        </c:ser>
        <c:axId val="76733440"/>
        <c:axId val="7673932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0.94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27-4C73-84AE-971BCCE86E95}"/>
            </c:ext>
          </c:extLst>
        </c:ser>
        <c:marker val="1"/>
        <c:axId val="81076224"/>
        <c:axId val="76740864"/>
      </c:lineChart>
      <c:catAx>
        <c:axId val="767334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739328"/>
        <c:crosses val="autoZero"/>
        <c:auto val="1"/>
        <c:lblAlgn val="ctr"/>
        <c:lblOffset val="100"/>
      </c:catAx>
      <c:valAx>
        <c:axId val="7673932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733440"/>
        <c:crosses val="autoZero"/>
        <c:crossBetween val="between"/>
      </c:valAx>
      <c:valAx>
        <c:axId val="767408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76224"/>
        <c:crosses val="max"/>
        <c:crossBetween val="between"/>
      </c:valAx>
      <c:catAx>
        <c:axId val="81076224"/>
        <c:scaling>
          <c:orientation val="minMax"/>
        </c:scaling>
        <c:delete val="1"/>
        <c:axPos val="b"/>
        <c:numFmt formatCode="General" sourceLinked="1"/>
        <c:tickLblPos val="none"/>
        <c:crossAx val="767408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7"/>
  <sheetViews>
    <sheetView workbookViewId="0">
      <selection activeCell="AF9" sqref="AF9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4"/>
      <c r="H1" s="94"/>
      <c r="I1" s="94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>
      <c r="B3" s="96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7" t="s">
        <v>3</v>
      </c>
      <c r="C5" s="12" t="s">
        <v>4</v>
      </c>
      <c r="D5" s="13"/>
      <c r="E5" s="14" t="s">
        <v>5</v>
      </c>
      <c r="F5" s="15"/>
      <c r="G5" s="100" t="s">
        <v>6</v>
      </c>
      <c r="H5" s="100"/>
      <c r="I5" s="16"/>
      <c r="J5" s="101">
        <v>43928</v>
      </c>
      <c r="K5" s="101"/>
      <c r="L5" s="101"/>
      <c r="M5" s="101"/>
      <c r="N5" s="101"/>
      <c r="O5" s="16"/>
      <c r="P5" s="17" t="s">
        <v>7</v>
      </c>
      <c r="Q5" s="18"/>
      <c r="R5" s="19"/>
      <c r="S5" s="14"/>
      <c r="T5" s="14"/>
      <c r="U5" s="102">
        <v>43930</v>
      </c>
      <c r="V5" s="103"/>
      <c r="W5" s="103"/>
      <c r="X5" s="103"/>
      <c r="Y5" s="20"/>
    </row>
    <row r="6" spans="1:25">
      <c r="A6" s="8"/>
      <c r="B6" s="98"/>
      <c r="C6" s="21" t="s">
        <v>8</v>
      </c>
      <c r="D6" s="22"/>
      <c r="E6" s="23" t="s">
        <v>9</v>
      </c>
      <c r="F6" s="24"/>
      <c r="G6" s="88" t="s">
        <v>10</v>
      </c>
      <c r="H6" s="88"/>
      <c r="I6" s="25"/>
      <c r="J6" s="104">
        <v>43902</v>
      </c>
      <c r="K6" s="104"/>
      <c r="L6" s="104"/>
      <c r="M6" s="104"/>
      <c r="N6" s="104"/>
      <c r="O6" s="25"/>
      <c r="P6" s="26" t="s">
        <v>11</v>
      </c>
      <c r="Q6" s="27"/>
      <c r="R6" s="27"/>
      <c r="S6" s="25"/>
      <c r="T6" s="27"/>
      <c r="U6" s="90"/>
      <c r="V6" s="90"/>
      <c r="W6" s="90"/>
      <c r="X6" s="90"/>
      <c r="Y6" s="28" t="s">
        <v>12</v>
      </c>
    </row>
    <row r="7" spans="1:25">
      <c r="A7" s="8"/>
      <c r="B7" s="98"/>
      <c r="C7" s="21" t="s">
        <v>13</v>
      </c>
      <c r="D7" s="22"/>
      <c r="E7" s="29"/>
      <c r="F7" s="30"/>
      <c r="G7" s="88" t="s">
        <v>14</v>
      </c>
      <c r="H7" s="88"/>
      <c r="I7" s="25"/>
      <c r="J7" s="89"/>
      <c r="K7" s="89"/>
      <c r="L7" s="89"/>
      <c r="M7" s="89"/>
      <c r="N7" s="89"/>
      <c r="O7" s="25"/>
      <c r="P7" s="26" t="s">
        <v>15</v>
      </c>
      <c r="Q7" s="29"/>
      <c r="R7" s="29"/>
      <c r="S7" s="29"/>
      <c r="T7" s="29"/>
      <c r="U7" s="90"/>
      <c r="V7" s="90"/>
      <c r="W7" s="90"/>
      <c r="X7" s="90"/>
      <c r="Y7" s="31"/>
    </row>
    <row r="8" spans="1:25" ht="17.25" thickBot="1">
      <c r="A8" s="32"/>
      <c r="B8" s="99"/>
      <c r="C8" s="33" t="s">
        <v>16</v>
      </c>
      <c r="D8" s="34"/>
      <c r="E8" s="35"/>
      <c r="F8" s="36"/>
      <c r="G8" s="91"/>
      <c r="H8" s="91"/>
      <c r="I8" s="37"/>
      <c r="J8" s="92"/>
      <c r="K8" s="92"/>
      <c r="L8" s="92"/>
      <c r="M8" s="92"/>
      <c r="N8" s="92"/>
      <c r="O8" s="37"/>
      <c r="P8" s="38"/>
      <c r="Q8" s="35"/>
      <c r="R8" s="35"/>
      <c r="S8" s="35"/>
      <c r="T8" s="35"/>
      <c r="U8" s="93"/>
      <c r="V8" s="93"/>
      <c r="W8" s="93"/>
      <c r="X8" s="93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혜인농장</v>
      </c>
      <c r="C10" s="46" t="s">
        <v>18</v>
      </c>
      <c r="D10" s="47">
        <f>ROUNDDOWN((J5-J6+1)/7,0)</f>
        <v>3</v>
      </c>
      <c r="E10" s="48" t="s">
        <v>19</v>
      </c>
      <c r="F10" s="49">
        <f>(J5-J6+1)-(D10*7)</f>
        <v>6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A12"/>
      <c r="B12" s="54" t="s">
        <v>26</v>
      </c>
      <c r="C12" s="54" t="s">
        <v>27</v>
      </c>
      <c r="D12" s="55">
        <v>43928</v>
      </c>
      <c r="E12" s="54">
        <v>24</v>
      </c>
      <c r="F12" s="54">
        <v>124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A13"/>
      <c r="B13" s="54" t="s">
        <v>28</v>
      </c>
      <c r="C13" s="54" t="s">
        <v>27</v>
      </c>
      <c r="D13" s="55">
        <v>43928</v>
      </c>
      <c r="E13" s="54">
        <v>51</v>
      </c>
      <c r="F13" s="54">
        <v>98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A14"/>
      <c r="B14" s="54" t="s">
        <v>29</v>
      </c>
      <c r="C14" s="54" t="s">
        <v>27</v>
      </c>
      <c r="D14" s="55">
        <v>43928</v>
      </c>
      <c r="E14" s="54">
        <v>27</v>
      </c>
      <c r="F14" s="54">
        <v>156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A15"/>
      <c r="B15" s="54" t="s">
        <v>30</v>
      </c>
      <c r="C15" s="54" t="s">
        <v>27</v>
      </c>
      <c r="D15" s="55">
        <v>43928</v>
      </c>
      <c r="E15" s="54">
        <v>46</v>
      </c>
      <c r="F15" s="54">
        <v>71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A16"/>
      <c r="B16" s="54" t="s">
        <v>31</v>
      </c>
      <c r="C16" s="54" t="s">
        <v>27</v>
      </c>
      <c r="D16" s="55">
        <v>43928</v>
      </c>
      <c r="E16" s="54">
        <v>70</v>
      </c>
      <c r="F16" s="54">
        <v>56</v>
      </c>
      <c r="G16" s="54">
        <v>10</v>
      </c>
      <c r="H16" s="54">
        <v>10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>
      <c r="A17"/>
      <c r="B17" s="54" t="s">
        <v>26</v>
      </c>
      <c r="C17" s="54" t="s">
        <v>32</v>
      </c>
      <c r="D17" s="55">
        <v>43928</v>
      </c>
      <c r="E17" s="54">
        <v>2</v>
      </c>
      <c r="F17" s="54">
        <v>50</v>
      </c>
      <c r="G17" s="54">
        <v>10</v>
      </c>
      <c r="H17" s="54">
        <v>10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>
      <c r="A18"/>
      <c r="B18" s="54" t="s">
        <v>28</v>
      </c>
      <c r="C18" s="54" t="s">
        <v>32</v>
      </c>
      <c r="D18" s="55">
        <v>43928</v>
      </c>
      <c r="E18" s="54">
        <v>5</v>
      </c>
      <c r="F18" s="54">
        <v>200</v>
      </c>
      <c r="G18" s="54">
        <v>10</v>
      </c>
      <c r="H18" s="54">
        <v>10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>
      <c r="A19"/>
      <c r="B19" s="54" t="s">
        <v>29</v>
      </c>
      <c r="C19" s="54" t="s">
        <v>32</v>
      </c>
      <c r="D19" s="55">
        <v>43928</v>
      </c>
      <c r="E19" s="54">
        <v>1</v>
      </c>
      <c r="F19" s="54">
        <v>0</v>
      </c>
      <c r="G19" s="54">
        <v>10</v>
      </c>
      <c r="H19" s="54">
        <v>10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>
      <c r="A20"/>
      <c r="B20" s="54" t="s">
        <v>30</v>
      </c>
      <c r="C20" s="54" t="s">
        <v>32</v>
      </c>
      <c r="D20" s="55">
        <v>43928</v>
      </c>
      <c r="E20" s="54">
        <v>1</v>
      </c>
      <c r="F20" s="54">
        <v>0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>
      <c r="A21"/>
      <c r="B21" s="54" t="s">
        <v>31</v>
      </c>
      <c r="C21" s="54" t="s">
        <v>32</v>
      </c>
      <c r="D21" s="55">
        <v>43928</v>
      </c>
      <c r="E21" s="54">
        <v>1</v>
      </c>
      <c r="F21" s="54">
        <v>0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>
      <c r="B22" s="54" t="s">
        <v>26</v>
      </c>
      <c r="C22" s="54" t="s">
        <v>33</v>
      </c>
      <c r="D22" s="55">
        <v>43928</v>
      </c>
      <c r="E22" s="54">
        <v>488</v>
      </c>
      <c r="F22" s="54">
        <v>71</v>
      </c>
      <c r="G22" s="54">
        <v>10</v>
      </c>
      <c r="H22" s="54">
        <v>9</v>
      </c>
      <c r="I22" s="54">
        <v>1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>
      <c r="B23" s="54" t="s">
        <v>28</v>
      </c>
      <c r="C23" s="54" t="s">
        <v>33</v>
      </c>
      <c r="D23" s="55">
        <v>43928</v>
      </c>
      <c r="E23" s="54">
        <v>185</v>
      </c>
      <c r="F23" s="54">
        <v>70</v>
      </c>
      <c r="G23" s="54">
        <v>10</v>
      </c>
      <c r="H23" s="54">
        <v>10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>
      <c r="B24" s="54" t="s">
        <v>29</v>
      </c>
      <c r="C24" s="54" t="s">
        <v>33</v>
      </c>
      <c r="D24" s="55">
        <v>43928</v>
      </c>
      <c r="E24" s="54">
        <v>88</v>
      </c>
      <c r="F24" s="54">
        <v>94</v>
      </c>
      <c r="G24" s="54">
        <v>10</v>
      </c>
      <c r="H24" s="54">
        <v>10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>
      <c r="B25" s="54" t="s">
        <v>30</v>
      </c>
      <c r="C25" s="54" t="s">
        <v>33</v>
      </c>
      <c r="D25" s="55">
        <v>43928</v>
      </c>
      <c r="E25" s="54">
        <v>496</v>
      </c>
      <c r="F25" s="54">
        <v>275</v>
      </c>
      <c r="G25" s="54">
        <v>10</v>
      </c>
      <c r="H25" s="54">
        <v>9</v>
      </c>
      <c r="I25" s="54"/>
      <c r="J25" s="54"/>
      <c r="K25" s="54"/>
      <c r="L25" s="54">
        <v>1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>
      <c r="B26" s="54" t="s">
        <v>31</v>
      </c>
      <c r="C26" s="54" t="s">
        <v>33</v>
      </c>
      <c r="D26" s="55">
        <v>43928</v>
      </c>
      <c r="E26" s="54">
        <v>723</v>
      </c>
      <c r="F26" s="54">
        <v>201</v>
      </c>
      <c r="G26" s="54">
        <v>10</v>
      </c>
      <c r="H26" s="54">
        <v>8</v>
      </c>
      <c r="I26" s="54">
        <v>1</v>
      </c>
      <c r="J26" s="54"/>
      <c r="K26" s="54"/>
      <c r="L26" s="54">
        <v>1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>
      <c r="A27"/>
      <c r="B27" s="54" t="s">
        <v>26</v>
      </c>
      <c r="C27" s="54" t="s">
        <v>34</v>
      </c>
      <c r="D27" s="55">
        <v>43928</v>
      </c>
      <c r="E27" s="56">
        <v>2.4</v>
      </c>
      <c r="F27" s="57">
        <v>106.13873985857111</v>
      </c>
      <c r="G27" s="54">
        <v>10</v>
      </c>
      <c r="H27" s="54">
        <v>4</v>
      </c>
      <c r="I27" s="54">
        <v>1</v>
      </c>
      <c r="J27" s="54">
        <v>1</v>
      </c>
      <c r="K27" s="54" t="s">
        <v>35</v>
      </c>
      <c r="L27" s="54" t="s">
        <v>35</v>
      </c>
      <c r="M27" s="54">
        <v>3</v>
      </c>
      <c r="N27" s="54">
        <v>1</v>
      </c>
      <c r="O27" s="54" t="s">
        <v>35</v>
      </c>
      <c r="P27" s="54" t="s">
        <v>35</v>
      </c>
      <c r="Q27" s="54" t="s">
        <v>35</v>
      </c>
      <c r="R27" s="54" t="s">
        <v>35</v>
      </c>
      <c r="S27" s="54" t="s">
        <v>35</v>
      </c>
      <c r="T27" s="54"/>
      <c r="U27" s="54"/>
      <c r="V27" s="54"/>
      <c r="W27" s="54"/>
      <c r="X27" s="54"/>
      <c r="Y27" s="54"/>
    </row>
    <row r="28" spans="1:25">
      <c r="A28"/>
      <c r="B28" s="54" t="s">
        <v>28</v>
      </c>
      <c r="C28" s="54" t="s">
        <v>34</v>
      </c>
      <c r="D28" s="55">
        <v>43928</v>
      </c>
      <c r="E28" s="56">
        <v>3.3</v>
      </c>
      <c r="F28" s="58">
        <v>89.266873112265472</v>
      </c>
      <c r="G28" s="54">
        <v>10</v>
      </c>
      <c r="H28" s="54">
        <v>2</v>
      </c>
      <c r="I28" s="54">
        <v>2</v>
      </c>
      <c r="J28" s="54">
        <v>1</v>
      </c>
      <c r="K28" s="54" t="s">
        <v>35</v>
      </c>
      <c r="L28" s="54" t="s">
        <v>35</v>
      </c>
      <c r="M28" s="54">
        <v>4</v>
      </c>
      <c r="N28" s="54" t="s">
        <v>35</v>
      </c>
      <c r="O28" s="54" t="s">
        <v>35</v>
      </c>
      <c r="P28" s="54" t="s">
        <v>35</v>
      </c>
      <c r="Q28" s="54">
        <v>1</v>
      </c>
      <c r="R28" s="54" t="s">
        <v>35</v>
      </c>
      <c r="S28" s="54" t="s">
        <v>35</v>
      </c>
      <c r="T28" s="54"/>
      <c r="U28" s="54"/>
      <c r="V28" s="54"/>
      <c r="W28" s="54"/>
      <c r="X28" s="54"/>
      <c r="Y28" s="54"/>
    </row>
    <row r="29" spans="1:25">
      <c r="A29"/>
      <c r="B29" s="54" t="s">
        <v>29</v>
      </c>
      <c r="C29" s="54" t="s">
        <v>34</v>
      </c>
      <c r="D29" s="55">
        <v>43928</v>
      </c>
      <c r="E29" s="56">
        <v>2.2999999999999998</v>
      </c>
      <c r="F29" s="59">
        <v>91.774725791232271</v>
      </c>
      <c r="G29" s="54">
        <v>10</v>
      </c>
      <c r="H29" s="54">
        <v>4</v>
      </c>
      <c r="I29" s="54" t="s">
        <v>35</v>
      </c>
      <c r="J29" s="54" t="s">
        <v>35</v>
      </c>
      <c r="K29" s="54">
        <v>3</v>
      </c>
      <c r="L29" s="54">
        <v>1</v>
      </c>
      <c r="M29" s="54">
        <v>2</v>
      </c>
      <c r="N29" s="54" t="s">
        <v>35</v>
      </c>
      <c r="O29" s="54" t="s">
        <v>35</v>
      </c>
      <c r="P29" s="54" t="s">
        <v>35</v>
      </c>
      <c r="Q29" s="54" t="s">
        <v>35</v>
      </c>
      <c r="R29" s="54" t="s">
        <v>35</v>
      </c>
      <c r="S29" s="54" t="s">
        <v>35</v>
      </c>
      <c r="T29" s="54"/>
      <c r="U29" s="54"/>
      <c r="V29" s="54"/>
      <c r="W29" s="54"/>
      <c r="X29" s="54"/>
      <c r="Y29" s="54"/>
    </row>
    <row r="30" spans="1:25">
      <c r="B30" s="54" t="s">
        <v>30</v>
      </c>
      <c r="C30" s="54" t="s">
        <v>34</v>
      </c>
      <c r="D30" s="55">
        <v>43928</v>
      </c>
      <c r="E30" s="56">
        <v>3.3</v>
      </c>
      <c r="F30" s="59">
        <v>55.417643330687682</v>
      </c>
      <c r="G30" s="54">
        <v>10</v>
      </c>
      <c r="H30" s="54">
        <v>2</v>
      </c>
      <c r="I30" s="54" t="s">
        <v>35</v>
      </c>
      <c r="J30" s="54" t="s">
        <v>35</v>
      </c>
      <c r="K30" s="54">
        <v>1</v>
      </c>
      <c r="L30" s="54">
        <v>5</v>
      </c>
      <c r="M30" s="54">
        <v>2</v>
      </c>
      <c r="N30" s="54" t="s">
        <v>35</v>
      </c>
      <c r="O30" s="54" t="s">
        <v>35</v>
      </c>
      <c r="P30" s="54" t="s">
        <v>35</v>
      </c>
      <c r="Q30" s="54" t="s">
        <v>35</v>
      </c>
      <c r="R30" s="54" t="s">
        <v>35</v>
      </c>
      <c r="S30" s="54" t="s">
        <v>35</v>
      </c>
      <c r="T30" s="54"/>
      <c r="U30" s="54"/>
      <c r="V30" s="54"/>
      <c r="W30" s="54"/>
      <c r="X30" s="54"/>
      <c r="Y30" s="54"/>
    </row>
    <row r="31" spans="1:25">
      <c r="A31"/>
      <c r="B31" s="54" t="s">
        <v>31</v>
      </c>
      <c r="C31" s="54" t="s">
        <v>34</v>
      </c>
      <c r="D31" s="55">
        <v>43928</v>
      </c>
      <c r="E31" s="56">
        <v>1.3</v>
      </c>
      <c r="F31" s="59">
        <v>149.73129559647623</v>
      </c>
      <c r="G31" s="54">
        <v>10</v>
      </c>
      <c r="H31" s="54">
        <v>5</v>
      </c>
      <c r="I31" s="54">
        <v>2</v>
      </c>
      <c r="J31" s="54">
        <v>1</v>
      </c>
      <c r="K31" s="54">
        <v>1</v>
      </c>
      <c r="L31" s="54" t="s">
        <v>35</v>
      </c>
      <c r="M31" s="54" t="s">
        <v>35</v>
      </c>
      <c r="N31" s="54">
        <v>1</v>
      </c>
      <c r="O31" s="54" t="s">
        <v>35</v>
      </c>
      <c r="P31" s="54" t="s">
        <v>35</v>
      </c>
      <c r="Q31" s="54" t="s">
        <v>35</v>
      </c>
      <c r="R31" s="54" t="s">
        <v>35</v>
      </c>
      <c r="S31" s="54" t="s">
        <v>35</v>
      </c>
      <c r="T31" s="54"/>
      <c r="U31" s="54"/>
      <c r="V31" s="54"/>
      <c r="W31" s="54"/>
      <c r="X31" s="54"/>
      <c r="Y31" s="54"/>
    </row>
    <row r="32" spans="1:25">
      <c r="A32"/>
      <c r="B32" s="54" t="s">
        <v>26</v>
      </c>
      <c r="C32" s="54" t="s">
        <v>36</v>
      </c>
      <c r="D32" s="55">
        <v>43928</v>
      </c>
      <c r="E32" s="56">
        <v>0</v>
      </c>
      <c r="F32" s="59">
        <v>0</v>
      </c>
      <c r="G32" s="54">
        <v>10</v>
      </c>
      <c r="H32" s="54">
        <v>10</v>
      </c>
      <c r="I32" s="54" t="s">
        <v>35</v>
      </c>
      <c r="J32" s="54" t="s">
        <v>35</v>
      </c>
      <c r="K32" s="54" t="s">
        <v>35</v>
      </c>
      <c r="L32" s="54" t="s">
        <v>35</v>
      </c>
      <c r="M32" s="54" t="s">
        <v>35</v>
      </c>
      <c r="N32" s="54" t="s">
        <v>35</v>
      </c>
      <c r="O32" s="54" t="s">
        <v>35</v>
      </c>
      <c r="P32" s="54" t="s">
        <v>35</v>
      </c>
      <c r="Q32" s="54" t="s">
        <v>35</v>
      </c>
      <c r="R32" s="54" t="s">
        <v>35</v>
      </c>
      <c r="S32" s="54" t="s">
        <v>35</v>
      </c>
      <c r="T32" s="54"/>
      <c r="U32" s="54"/>
      <c r="V32" s="54"/>
      <c r="W32" s="54"/>
      <c r="X32" s="54"/>
      <c r="Y32" s="54"/>
    </row>
    <row r="33" spans="1:25">
      <c r="A33"/>
      <c r="B33" s="54" t="s">
        <v>28</v>
      </c>
      <c r="C33" s="54" t="s">
        <v>36</v>
      </c>
      <c r="D33" s="55">
        <v>43928</v>
      </c>
      <c r="E33" s="56">
        <v>0.1</v>
      </c>
      <c r="F33" s="59">
        <v>316.2277660168379</v>
      </c>
      <c r="G33" s="54">
        <v>10</v>
      </c>
      <c r="H33" s="54">
        <v>9</v>
      </c>
      <c r="I33" s="54">
        <v>1</v>
      </c>
      <c r="J33" s="54" t="s">
        <v>35</v>
      </c>
      <c r="K33" s="54" t="s">
        <v>35</v>
      </c>
      <c r="L33" s="54" t="s">
        <v>35</v>
      </c>
      <c r="M33" s="54" t="s">
        <v>35</v>
      </c>
      <c r="N33" s="54" t="s">
        <v>35</v>
      </c>
      <c r="O33" s="54" t="s">
        <v>35</v>
      </c>
      <c r="P33" s="54" t="s">
        <v>35</v>
      </c>
      <c r="Q33" s="54" t="s">
        <v>35</v>
      </c>
      <c r="R33" s="54" t="s">
        <v>35</v>
      </c>
      <c r="S33" s="54" t="s">
        <v>35</v>
      </c>
      <c r="T33" s="54"/>
      <c r="U33" s="54"/>
      <c r="V33" s="54"/>
      <c r="W33" s="54"/>
      <c r="X33" s="54"/>
      <c r="Y33" s="54"/>
    </row>
    <row r="34" spans="1:25">
      <c r="A34"/>
      <c r="B34" s="54" t="s">
        <v>29</v>
      </c>
      <c r="C34" s="54" t="s">
        <v>36</v>
      </c>
      <c r="D34" s="55">
        <v>43928</v>
      </c>
      <c r="E34" s="56">
        <v>0</v>
      </c>
      <c r="F34" s="59">
        <v>0</v>
      </c>
      <c r="G34" s="54">
        <v>10</v>
      </c>
      <c r="H34" s="54">
        <v>10</v>
      </c>
      <c r="I34" s="54" t="s">
        <v>35</v>
      </c>
      <c r="J34" s="54" t="s">
        <v>35</v>
      </c>
      <c r="K34" s="54" t="s">
        <v>35</v>
      </c>
      <c r="L34" s="54" t="s">
        <v>35</v>
      </c>
      <c r="M34" s="54" t="s">
        <v>35</v>
      </c>
      <c r="N34" s="54" t="s">
        <v>35</v>
      </c>
      <c r="O34" s="54" t="s">
        <v>35</v>
      </c>
      <c r="P34" s="54" t="s">
        <v>35</v>
      </c>
      <c r="Q34" s="54" t="s">
        <v>35</v>
      </c>
      <c r="R34" s="54" t="s">
        <v>35</v>
      </c>
      <c r="S34" s="54" t="s">
        <v>35</v>
      </c>
      <c r="T34" s="54"/>
      <c r="U34" s="54"/>
      <c r="V34" s="54"/>
      <c r="W34" s="54"/>
      <c r="X34" s="54"/>
      <c r="Y34" s="54"/>
    </row>
    <row r="35" spans="1:25">
      <c r="A35"/>
      <c r="B35" s="54" t="s">
        <v>30</v>
      </c>
      <c r="C35" s="54" t="s">
        <v>36</v>
      </c>
      <c r="D35" s="55">
        <v>43928</v>
      </c>
      <c r="E35" s="56">
        <v>0</v>
      </c>
      <c r="F35" s="59">
        <v>0</v>
      </c>
      <c r="G35" s="54">
        <v>10</v>
      </c>
      <c r="H35" s="54">
        <v>10</v>
      </c>
      <c r="I35" s="54" t="s">
        <v>35</v>
      </c>
      <c r="J35" s="54" t="s">
        <v>35</v>
      </c>
      <c r="K35" s="54" t="s">
        <v>35</v>
      </c>
      <c r="L35" s="54" t="s">
        <v>35</v>
      </c>
      <c r="M35" s="54" t="s">
        <v>35</v>
      </c>
      <c r="N35" s="54" t="s">
        <v>35</v>
      </c>
      <c r="O35" s="54" t="s">
        <v>35</v>
      </c>
      <c r="P35" s="54" t="s">
        <v>35</v>
      </c>
      <c r="Q35" s="54" t="s">
        <v>35</v>
      </c>
      <c r="R35" s="54" t="s">
        <v>35</v>
      </c>
      <c r="S35" s="54" t="s">
        <v>35</v>
      </c>
      <c r="T35" s="54"/>
      <c r="U35" s="54"/>
      <c r="V35" s="54"/>
      <c r="W35" s="54"/>
      <c r="X35" s="54"/>
      <c r="Y35" s="54"/>
    </row>
    <row r="36" spans="1:25">
      <c r="A36"/>
      <c r="B36" s="54" t="s">
        <v>31</v>
      </c>
      <c r="C36" s="54" t="s">
        <v>36</v>
      </c>
      <c r="D36" s="55">
        <v>43928</v>
      </c>
      <c r="E36" s="56">
        <v>0</v>
      </c>
      <c r="F36" s="59">
        <v>0</v>
      </c>
      <c r="G36" s="54">
        <v>10</v>
      </c>
      <c r="H36" s="54">
        <v>10</v>
      </c>
      <c r="I36" s="54" t="s">
        <v>35</v>
      </c>
      <c r="J36" s="54" t="s">
        <v>35</v>
      </c>
      <c r="K36" s="54" t="s">
        <v>35</v>
      </c>
      <c r="L36" s="54" t="s">
        <v>35</v>
      </c>
      <c r="M36" s="54" t="s">
        <v>35</v>
      </c>
      <c r="N36" s="54" t="s">
        <v>35</v>
      </c>
      <c r="O36" s="54" t="s">
        <v>35</v>
      </c>
      <c r="P36" s="54" t="s">
        <v>35</v>
      </c>
      <c r="Q36" s="54" t="s">
        <v>35</v>
      </c>
      <c r="R36" s="54" t="s">
        <v>35</v>
      </c>
      <c r="S36" s="54" t="s">
        <v>35</v>
      </c>
      <c r="T36" s="54"/>
      <c r="U36" s="54"/>
      <c r="V36" s="54"/>
      <c r="W36" s="54"/>
      <c r="X36" s="54"/>
      <c r="Y36" s="54"/>
    </row>
    <row r="38" spans="1:25">
      <c r="A38"/>
      <c r="B38" s="60" t="s">
        <v>37</v>
      </c>
    </row>
    <row r="39" spans="1:25">
      <c r="A39"/>
      <c r="B39" s="61" t="s">
        <v>61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3"/>
    </row>
    <row r="40" spans="1:25">
      <c r="A40"/>
      <c r="B40" s="64" t="s">
        <v>62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5"/>
    </row>
    <row r="41" spans="1:25">
      <c r="A41"/>
      <c r="B41" s="6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5"/>
    </row>
    <row r="42" spans="1:25">
      <c r="A42"/>
      <c r="B42" s="6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5"/>
    </row>
    <row r="43" spans="1:25">
      <c r="A43"/>
      <c r="B43" s="67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</row>
    <row r="46" spans="1:25">
      <c r="A46"/>
      <c r="B46" s="86" t="s">
        <v>38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</row>
    <row r="47" spans="1:25" ht="17.25">
      <c r="A47"/>
      <c r="B47" s="87" t="s">
        <v>39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6:Y46"/>
    <mergeCell ref="B47:Y47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2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29 D12:D21 B17:C17 E17:Y17 B22:Y2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2"/>
  <sheetViews>
    <sheetView topLeftCell="A13" workbookViewId="0">
      <selection activeCell="B54" sqref="B54:B5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4"/>
      <c r="H1" s="94"/>
      <c r="I1" s="94"/>
      <c r="J1" s="4"/>
      <c r="K1" s="4"/>
      <c r="L1" s="4"/>
      <c r="M1" s="4"/>
      <c r="N1" s="4"/>
      <c r="O1" s="6"/>
      <c r="P1" s="4"/>
      <c r="Q1" s="6"/>
      <c r="R1" s="4"/>
      <c r="S1" s="4"/>
      <c r="T1" s="79"/>
      <c r="U1" s="4"/>
      <c r="V1" s="4"/>
      <c r="W1" s="4"/>
      <c r="X1" s="4"/>
      <c r="Y1" s="4"/>
    </row>
    <row r="2" spans="1:25" ht="20.2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>
      <c r="B3" s="96" t="s">
        <v>63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8"/>
      <c r="B4" s="9" t="s">
        <v>64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7" t="s">
        <v>65</v>
      </c>
      <c r="C5" s="12" t="s">
        <v>66</v>
      </c>
      <c r="D5" s="13"/>
      <c r="E5" s="14" t="s">
        <v>67</v>
      </c>
      <c r="F5" s="15"/>
      <c r="G5" s="100" t="s">
        <v>68</v>
      </c>
      <c r="H5" s="100"/>
      <c r="I5" s="16"/>
      <c r="J5" s="101">
        <v>43958</v>
      </c>
      <c r="K5" s="101"/>
      <c r="L5" s="101"/>
      <c r="M5" s="101"/>
      <c r="N5" s="101"/>
      <c r="O5" s="16"/>
      <c r="P5" s="17" t="s">
        <v>69</v>
      </c>
      <c r="Q5" s="18"/>
      <c r="R5" s="19"/>
      <c r="S5" s="14"/>
      <c r="T5" s="14"/>
      <c r="U5" s="102">
        <v>43964</v>
      </c>
      <c r="V5" s="103"/>
      <c r="W5" s="103"/>
      <c r="X5" s="103"/>
      <c r="Y5" s="20"/>
    </row>
    <row r="6" spans="1:25">
      <c r="A6" s="8"/>
      <c r="B6" s="98"/>
      <c r="C6" s="21" t="s">
        <v>70</v>
      </c>
      <c r="D6" s="22"/>
      <c r="E6" s="23" t="s">
        <v>71</v>
      </c>
      <c r="F6" s="24"/>
      <c r="G6" s="88" t="s">
        <v>72</v>
      </c>
      <c r="H6" s="88"/>
      <c r="I6" s="25"/>
      <c r="J6" s="104">
        <v>43902</v>
      </c>
      <c r="K6" s="104"/>
      <c r="L6" s="104"/>
      <c r="M6" s="104"/>
      <c r="N6" s="104"/>
      <c r="O6" s="25"/>
      <c r="P6" s="26" t="s">
        <v>73</v>
      </c>
      <c r="Q6" s="27"/>
      <c r="R6" s="27"/>
      <c r="S6" s="25"/>
      <c r="T6" s="27"/>
      <c r="U6" s="90"/>
      <c r="V6" s="90"/>
      <c r="W6" s="90"/>
      <c r="X6" s="90"/>
      <c r="Y6" s="28" t="s">
        <v>74</v>
      </c>
    </row>
    <row r="7" spans="1:25">
      <c r="A7" s="8"/>
      <c r="B7" s="98"/>
      <c r="C7" s="21" t="s">
        <v>13</v>
      </c>
      <c r="D7" s="22"/>
      <c r="E7" s="29"/>
      <c r="F7" s="30"/>
      <c r="G7" s="88" t="s">
        <v>75</v>
      </c>
      <c r="H7" s="88"/>
      <c r="I7" s="25"/>
      <c r="J7" s="89"/>
      <c r="K7" s="89"/>
      <c r="L7" s="89"/>
      <c r="M7" s="89"/>
      <c r="N7" s="89"/>
      <c r="O7" s="25"/>
      <c r="P7" s="26" t="s">
        <v>76</v>
      </c>
      <c r="Q7" s="29"/>
      <c r="R7" s="29"/>
      <c r="S7" s="29"/>
      <c r="T7" s="29"/>
      <c r="U7" s="90"/>
      <c r="V7" s="90"/>
      <c r="W7" s="90"/>
      <c r="X7" s="90"/>
      <c r="Y7" s="31"/>
    </row>
    <row r="8" spans="1:25" ht="17.25" thickBot="1">
      <c r="A8" s="32"/>
      <c r="B8" s="99"/>
      <c r="C8" s="33" t="s">
        <v>16</v>
      </c>
      <c r="D8" s="34"/>
      <c r="E8" s="35"/>
      <c r="F8" s="36"/>
      <c r="G8" s="91"/>
      <c r="H8" s="91"/>
      <c r="I8" s="37"/>
      <c r="J8" s="92"/>
      <c r="K8" s="92"/>
      <c r="L8" s="92"/>
      <c r="M8" s="92"/>
      <c r="N8" s="92"/>
      <c r="O8" s="37"/>
      <c r="P8" s="38"/>
      <c r="Q8" s="35"/>
      <c r="R8" s="35"/>
      <c r="S8" s="35"/>
      <c r="T8" s="35"/>
      <c r="U8" s="93"/>
      <c r="V8" s="93"/>
      <c r="W8" s="93"/>
      <c r="X8" s="93"/>
      <c r="Y8" s="39"/>
    </row>
    <row r="9" spans="1:25" ht="18" thickTop="1" thickBot="1">
      <c r="B9" s="40" t="s">
        <v>77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혜인농장</v>
      </c>
      <c r="C10" s="46" t="s">
        <v>78</v>
      </c>
      <c r="D10" s="47">
        <f>ROUNDDOWN((J5-J6+1)/7,0)</f>
        <v>8</v>
      </c>
      <c r="E10" s="48" t="s">
        <v>79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A12"/>
      <c r="B12" s="54" t="s">
        <v>80</v>
      </c>
      <c r="C12" s="54" t="s">
        <v>81</v>
      </c>
      <c r="D12" s="55">
        <v>43958</v>
      </c>
      <c r="E12" s="54">
        <v>43</v>
      </c>
      <c r="F12" s="54">
        <v>138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A13"/>
      <c r="B13" s="54" t="s">
        <v>82</v>
      </c>
      <c r="C13" s="54" t="s">
        <v>81</v>
      </c>
      <c r="D13" s="55">
        <v>43958</v>
      </c>
      <c r="E13" s="54">
        <v>111</v>
      </c>
      <c r="F13" s="54">
        <v>49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A14"/>
      <c r="B14" s="54" t="s">
        <v>83</v>
      </c>
      <c r="C14" s="54" t="s">
        <v>81</v>
      </c>
      <c r="D14" s="55">
        <v>43958</v>
      </c>
      <c r="E14" s="54">
        <v>145</v>
      </c>
      <c r="F14" s="54">
        <v>67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A15"/>
      <c r="B15" s="54" t="s">
        <v>84</v>
      </c>
      <c r="C15" s="54" t="s">
        <v>81</v>
      </c>
      <c r="D15" s="55">
        <v>43958</v>
      </c>
      <c r="E15" s="54">
        <v>41</v>
      </c>
      <c r="F15" s="54">
        <v>74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A16"/>
      <c r="B16" s="54" t="s">
        <v>85</v>
      </c>
      <c r="C16" s="54" t="s">
        <v>81</v>
      </c>
      <c r="D16" s="55">
        <v>43958</v>
      </c>
      <c r="E16" s="54">
        <v>110</v>
      </c>
      <c r="F16" s="54">
        <v>46</v>
      </c>
      <c r="G16" s="54">
        <v>10</v>
      </c>
      <c r="H16" s="54">
        <v>10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>
      <c r="A17"/>
      <c r="B17" s="54" t="s">
        <v>80</v>
      </c>
      <c r="C17" s="54" t="s">
        <v>87</v>
      </c>
      <c r="D17" s="55">
        <v>43958</v>
      </c>
      <c r="E17" s="54">
        <v>11</v>
      </c>
      <c r="F17" s="54">
        <v>73</v>
      </c>
      <c r="G17" s="54">
        <v>10</v>
      </c>
      <c r="H17" s="54">
        <v>10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>
      <c r="A18"/>
      <c r="B18" s="54" t="s">
        <v>82</v>
      </c>
      <c r="C18" s="54" t="s">
        <v>87</v>
      </c>
      <c r="D18" s="55">
        <v>43958</v>
      </c>
      <c r="E18" s="54">
        <v>6</v>
      </c>
      <c r="F18" s="54">
        <v>83</v>
      </c>
      <c r="G18" s="54">
        <v>10</v>
      </c>
      <c r="H18" s="54">
        <v>10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>
      <c r="A19"/>
      <c r="B19" s="54" t="s">
        <v>83</v>
      </c>
      <c r="C19" s="54" t="s">
        <v>87</v>
      </c>
      <c r="D19" s="55">
        <v>43958</v>
      </c>
      <c r="E19" s="54">
        <v>4</v>
      </c>
      <c r="F19" s="54">
        <v>125</v>
      </c>
      <c r="G19" s="54">
        <v>10</v>
      </c>
      <c r="H19" s="54">
        <v>10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>
      <c r="A20"/>
      <c r="B20" s="54" t="s">
        <v>84</v>
      </c>
      <c r="C20" s="54" t="s">
        <v>87</v>
      </c>
      <c r="D20" s="55">
        <v>43958</v>
      </c>
      <c r="E20" s="54">
        <v>6</v>
      </c>
      <c r="F20" s="54">
        <v>83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>
      <c r="A21"/>
      <c r="B21" s="54" t="s">
        <v>85</v>
      </c>
      <c r="C21" s="54" t="s">
        <v>87</v>
      </c>
      <c r="D21" s="55">
        <v>43958</v>
      </c>
      <c r="E21" s="54">
        <v>3</v>
      </c>
      <c r="F21" s="54">
        <v>67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>
      <c r="A22"/>
      <c r="B22" s="54" t="s">
        <v>80</v>
      </c>
      <c r="C22" s="54" t="s">
        <v>33</v>
      </c>
      <c r="D22" s="55">
        <v>43958</v>
      </c>
      <c r="E22" s="54">
        <v>998</v>
      </c>
      <c r="F22" s="54">
        <v>27</v>
      </c>
      <c r="G22" s="54">
        <v>10</v>
      </c>
      <c r="H22" s="54">
        <v>3</v>
      </c>
      <c r="I22" s="54">
        <v>7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>
      <c r="A23"/>
      <c r="B23" s="54" t="s">
        <v>82</v>
      </c>
      <c r="C23" s="54" t="s">
        <v>33</v>
      </c>
      <c r="D23" s="55">
        <v>43958</v>
      </c>
      <c r="E23" s="54">
        <v>6761</v>
      </c>
      <c r="F23" s="54">
        <v>40</v>
      </c>
      <c r="G23" s="54">
        <v>10</v>
      </c>
      <c r="H23" s="54"/>
      <c r="I23" s="54"/>
      <c r="J23" s="54">
        <v>1</v>
      </c>
      <c r="K23" s="54"/>
      <c r="L23" s="54">
        <v>2</v>
      </c>
      <c r="M23" s="54">
        <v>1</v>
      </c>
      <c r="N23" s="54">
        <v>3</v>
      </c>
      <c r="O23" s="54">
        <v>2</v>
      </c>
      <c r="P23" s="54">
        <v>1</v>
      </c>
      <c r="Q23" s="54"/>
      <c r="R23" s="54"/>
      <c r="S23" s="54"/>
      <c r="T23" s="54"/>
      <c r="U23" s="54"/>
      <c r="V23" s="54"/>
      <c r="W23" s="54"/>
      <c r="X23" s="54"/>
      <c r="Y23" s="54"/>
    </row>
    <row r="24" spans="1:25">
      <c r="A24"/>
      <c r="B24" s="54" t="s">
        <v>83</v>
      </c>
      <c r="C24" s="54" t="s">
        <v>33</v>
      </c>
      <c r="D24" s="55">
        <v>43958</v>
      </c>
      <c r="E24" s="54">
        <v>1556</v>
      </c>
      <c r="F24" s="54">
        <v>41</v>
      </c>
      <c r="G24" s="54">
        <v>10</v>
      </c>
      <c r="H24" s="54">
        <v>2</v>
      </c>
      <c r="I24" s="54">
        <v>6</v>
      </c>
      <c r="J24" s="54">
        <v>2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>
      <c r="B25" s="54" t="s">
        <v>84</v>
      </c>
      <c r="C25" s="54" t="s">
        <v>33</v>
      </c>
      <c r="D25" s="55">
        <v>43958</v>
      </c>
      <c r="E25" s="54">
        <v>2111</v>
      </c>
      <c r="F25" s="54">
        <v>78</v>
      </c>
      <c r="G25" s="54">
        <v>10</v>
      </c>
      <c r="H25" s="54">
        <v>3</v>
      </c>
      <c r="I25" s="54">
        <v>2</v>
      </c>
      <c r="J25" s="54">
        <v>2</v>
      </c>
      <c r="K25" s="54">
        <v>1</v>
      </c>
      <c r="L25" s="54">
        <v>2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>
      <c r="A26"/>
      <c r="B26" s="54" t="s">
        <v>85</v>
      </c>
      <c r="C26" s="54" t="s">
        <v>33</v>
      </c>
      <c r="D26" s="55">
        <v>43958</v>
      </c>
      <c r="E26" s="54">
        <v>1213</v>
      </c>
      <c r="F26" s="54">
        <v>53</v>
      </c>
      <c r="G26" s="54">
        <v>10</v>
      </c>
      <c r="H26" s="54">
        <v>4</v>
      </c>
      <c r="I26" s="54">
        <v>4</v>
      </c>
      <c r="J26" s="54">
        <v>2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>
      <c r="B27" s="54" t="s">
        <v>80</v>
      </c>
      <c r="C27" s="54" t="s">
        <v>88</v>
      </c>
      <c r="D27" s="55">
        <v>43958</v>
      </c>
      <c r="E27" s="54">
        <v>207</v>
      </c>
      <c r="F27" s="54">
        <v>66</v>
      </c>
      <c r="G27" s="54">
        <v>10</v>
      </c>
      <c r="H27" s="54">
        <v>10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>
      <c r="B28" s="54" t="s">
        <v>82</v>
      </c>
      <c r="C28" s="54" t="s">
        <v>88</v>
      </c>
      <c r="D28" s="55">
        <v>43958</v>
      </c>
      <c r="E28" s="54">
        <v>91</v>
      </c>
      <c r="F28" s="54">
        <v>107</v>
      </c>
      <c r="G28" s="54">
        <v>10</v>
      </c>
      <c r="H28" s="54">
        <v>10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>
      <c r="B29" s="54" t="s">
        <v>83</v>
      </c>
      <c r="C29" s="54" t="s">
        <v>88</v>
      </c>
      <c r="D29" s="55">
        <v>43958</v>
      </c>
      <c r="E29" s="54">
        <v>162</v>
      </c>
      <c r="F29" s="54">
        <v>114</v>
      </c>
      <c r="G29" s="54">
        <v>10</v>
      </c>
      <c r="H29" s="54">
        <v>10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>
      <c r="B30" s="54" t="s">
        <v>84</v>
      </c>
      <c r="C30" s="54" t="s">
        <v>88</v>
      </c>
      <c r="D30" s="55">
        <v>43958</v>
      </c>
      <c r="E30" s="54">
        <v>143</v>
      </c>
      <c r="F30" s="54">
        <v>180</v>
      </c>
      <c r="G30" s="54">
        <v>9</v>
      </c>
      <c r="H30" s="54">
        <v>9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>
      <c r="B31" s="54" t="s">
        <v>85</v>
      </c>
      <c r="C31" s="54" t="s">
        <v>88</v>
      </c>
      <c r="D31" s="55">
        <v>43958</v>
      </c>
      <c r="E31" s="54">
        <v>191</v>
      </c>
      <c r="F31" s="54">
        <v>70</v>
      </c>
      <c r="G31" s="54">
        <v>9</v>
      </c>
      <c r="H31" s="54">
        <v>9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>
      <c r="B32" s="54" t="s">
        <v>80</v>
      </c>
      <c r="C32" s="54" t="s">
        <v>89</v>
      </c>
      <c r="D32" s="55">
        <v>43958</v>
      </c>
      <c r="E32" s="56">
        <v>4.5</v>
      </c>
      <c r="F32" s="57">
        <v>36.664796061524683</v>
      </c>
      <c r="G32" s="54">
        <v>10</v>
      </c>
      <c r="H32" s="54"/>
      <c r="I32" s="54" t="s">
        <v>35</v>
      </c>
      <c r="J32" s="54" t="s">
        <v>35</v>
      </c>
      <c r="K32" s="54">
        <v>4</v>
      </c>
      <c r="L32" s="54">
        <v>2</v>
      </c>
      <c r="M32" s="54">
        <v>1</v>
      </c>
      <c r="N32" s="54">
        <v>1</v>
      </c>
      <c r="O32" s="54">
        <v>2</v>
      </c>
      <c r="P32" s="54" t="s">
        <v>35</v>
      </c>
      <c r="Q32" s="54" t="s">
        <v>35</v>
      </c>
      <c r="R32" s="54" t="s">
        <v>35</v>
      </c>
      <c r="S32" s="54"/>
      <c r="T32" s="54"/>
      <c r="U32" s="54"/>
      <c r="V32" s="54"/>
      <c r="W32" s="54"/>
      <c r="X32" s="54"/>
      <c r="Y32" s="54"/>
    </row>
    <row r="33" spans="1:25">
      <c r="A33"/>
      <c r="B33" s="54" t="s">
        <v>82</v>
      </c>
      <c r="C33" s="54" t="s">
        <v>89</v>
      </c>
      <c r="D33" s="55">
        <v>43958</v>
      </c>
      <c r="E33" s="56">
        <v>5.0999999999999996</v>
      </c>
      <c r="F33" s="58">
        <v>42.80921017990277</v>
      </c>
      <c r="G33" s="54">
        <v>10</v>
      </c>
      <c r="H33" s="54"/>
      <c r="I33" s="54" t="s">
        <v>35</v>
      </c>
      <c r="J33" s="54">
        <v>1</v>
      </c>
      <c r="K33" s="54">
        <v>2</v>
      </c>
      <c r="L33" s="54" t="s">
        <v>35</v>
      </c>
      <c r="M33" s="54">
        <v>4</v>
      </c>
      <c r="N33" s="54">
        <v>1</v>
      </c>
      <c r="O33" s="54" t="s">
        <v>35</v>
      </c>
      <c r="P33" s="54">
        <v>1</v>
      </c>
      <c r="Q33" s="54">
        <v>1</v>
      </c>
      <c r="R33" s="54" t="s">
        <v>35</v>
      </c>
      <c r="S33" s="54"/>
      <c r="T33" s="54"/>
      <c r="U33" s="54"/>
      <c r="V33" s="54"/>
      <c r="W33" s="54"/>
      <c r="X33" s="54"/>
      <c r="Y33" s="54"/>
    </row>
    <row r="34" spans="1:25">
      <c r="A34"/>
      <c r="B34" s="54" t="s">
        <v>83</v>
      </c>
      <c r="C34" s="54" t="s">
        <v>89</v>
      </c>
      <c r="D34" s="55">
        <v>43958</v>
      </c>
      <c r="E34" s="56">
        <v>6.8</v>
      </c>
      <c r="F34" s="59">
        <v>27.555822201088631</v>
      </c>
      <c r="G34" s="54">
        <v>10</v>
      </c>
      <c r="H34" s="54"/>
      <c r="I34" s="54" t="s">
        <v>35</v>
      </c>
      <c r="J34" s="54" t="s">
        <v>35</v>
      </c>
      <c r="K34" s="54" t="s">
        <v>35</v>
      </c>
      <c r="L34" s="54">
        <v>1</v>
      </c>
      <c r="M34" s="54">
        <v>2</v>
      </c>
      <c r="N34" s="54">
        <v>1</v>
      </c>
      <c r="O34" s="54">
        <v>3</v>
      </c>
      <c r="P34" s="54">
        <v>1</v>
      </c>
      <c r="Q34" s="54">
        <v>1</v>
      </c>
      <c r="R34" s="54">
        <v>1</v>
      </c>
      <c r="S34" s="54"/>
      <c r="T34" s="54"/>
      <c r="U34" s="54"/>
      <c r="V34" s="54"/>
      <c r="W34" s="54"/>
      <c r="X34" s="54"/>
      <c r="Y34" s="54"/>
    </row>
    <row r="35" spans="1:25">
      <c r="A35"/>
      <c r="B35" s="54" t="s">
        <v>84</v>
      </c>
      <c r="C35" s="54" t="s">
        <v>89</v>
      </c>
      <c r="D35" s="55">
        <v>43958</v>
      </c>
      <c r="E35" s="56">
        <v>3.2</v>
      </c>
      <c r="F35" s="59">
        <v>48.412291827592703</v>
      </c>
      <c r="G35" s="54">
        <v>10</v>
      </c>
      <c r="H35" s="54"/>
      <c r="I35" s="54" t="s">
        <v>35</v>
      </c>
      <c r="J35" s="54">
        <v>1</v>
      </c>
      <c r="K35" s="54">
        <v>4</v>
      </c>
      <c r="L35" s="54">
        <v>3</v>
      </c>
      <c r="M35" s="54" t="s">
        <v>35</v>
      </c>
      <c r="N35" s="54">
        <v>1</v>
      </c>
      <c r="O35" s="54" t="s">
        <v>35</v>
      </c>
      <c r="P35" s="54" t="s">
        <v>35</v>
      </c>
      <c r="Q35" s="54" t="s">
        <v>35</v>
      </c>
      <c r="R35" s="54" t="s">
        <v>35</v>
      </c>
      <c r="S35" s="54"/>
      <c r="T35" s="54"/>
      <c r="U35" s="54"/>
      <c r="V35" s="54"/>
      <c r="W35" s="54"/>
      <c r="X35" s="54"/>
      <c r="Y35" s="54"/>
    </row>
    <row r="36" spans="1:25">
      <c r="A36"/>
      <c r="B36" s="54" t="s">
        <v>85</v>
      </c>
      <c r="C36" s="54" t="s">
        <v>89</v>
      </c>
      <c r="D36" s="55">
        <v>43958</v>
      </c>
      <c r="E36" s="56">
        <v>4.8</v>
      </c>
      <c r="F36" s="59">
        <v>51.78153300640902</v>
      </c>
      <c r="G36" s="54">
        <v>10</v>
      </c>
      <c r="H36" s="54"/>
      <c r="I36" s="54" t="s">
        <v>35</v>
      </c>
      <c r="J36" s="54">
        <v>2</v>
      </c>
      <c r="K36" s="54">
        <v>2</v>
      </c>
      <c r="L36" s="54" t="s">
        <v>35</v>
      </c>
      <c r="M36" s="54">
        <v>3</v>
      </c>
      <c r="N36" s="54">
        <v>1</v>
      </c>
      <c r="O36" s="54">
        <v>1</v>
      </c>
      <c r="P36" s="54" t="s">
        <v>35</v>
      </c>
      <c r="Q36" s="54" t="s">
        <v>35</v>
      </c>
      <c r="R36" s="54">
        <v>1</v>
      </c>
      <c r="S36" s="54"/>
      <c r="T36" s="54"/>
      <c r="U36" s="54"/>
      <c r="V36" s="54"/>
      <c r="W36" s="54"/>
      <c r="X36" s="54"/>
      <c r="Y36" s="54"/>
    </row>
    <row r="37" spans="1:25">
      <c r="A37"/>
      <c r="B37" s="54" t="s">
        <v>80</v>
      </c>
      <c r="C37" s="54" t="s">
        <v>90</v>
      </c>
      <c r="D37" s="55">
        <v>43958</v>
      </c>
      <c r="E37" s="56">
        <v>0.1</v>
      </c>
      <c r="F37" s="57">
        <v>316.2277660168379</v>
      </c>
      <c r="G37" s="54">
        <v>10</v>
      </c>
      <c r="H37" s="54">
        <v>9</v>
      </c>
      <c r="I37" s="54">
        <v>1</v>
      </c>
      <c r="J37" s="54" t="s">
        <v>35</v>
      </c>
      <c r="K37" s="54" t="s">
        <v>35</v>
      </c>
      <c r="L37" s="54" t="s">
        <v>35</v>
      </c>
      <c r="M37" s="54" t="s">
        <v>35</v>
      </c>
      <c r="N37" s="54" t="s">
        <v>35</v>
      </c>
      <c r="O37" s="54" t="s">
        <v>35</v>
      </c>
      <c r="P37" s="54" t="s">
        <v>35</v>
      </c>
      <c r="Q37" s="54" t="s">
        <v>35</v>
      </c>
      <c r="R37" s="54" t="s">
        <v>35</v>
      </c>
      <c r="S37" s="54" t="s">
        <v>35</v>
      </c>
      <c r="T37" s="54" t="s">
        <v>35</v>
      </c>
      <c r="U37" s="54"/>
      <c r="V37" s="54"/>
      <c r="W37" s="54"/>
      <c r="X37" s="54"/>
      <c r="Y37" s="54"/>
    </row>
    <row r="38" spans="1:25">
      <c r="A38"/>
      <c r="B38" s="54" t="s">
        <v>82</v>
      </c>
      <c r="C38" s="54" t="s">
        <v>90</v>
      </c>
      <c r="D38" s="55">
        <v>43958</v>
      </c>
      <c r="E38" s="56">
        <v>0</v>
      </c>
      <c r="F38" s="58">
        <v>0</v>
      </c>
      <c r="G38" s="54">
        <v>10</v>
      </c>
      <c r="H38" s="54">
        <v>10</v>
      </c>
      <c r="I38" s="54" t="s">
        <v>35</v>
      </c>
      <c r="J38" s="54" t="s">
        <v>35</v>
      </c>
      <c r="K38" s="54" t="s">
        <v>35</v>
      </c>
      <c r="L38" s="54" t="s">
        <v>35</v>
      </c>
      <c r="M38" s="54" t="s">
        <v>35</v>
      </c>
      <c r="N38" s="54" t="s">
        <v>35</v>
      </c>
      <c r="O38" s="54" t="s">
        <v>35</v>
      </c>
      <c r="P38" s="54" t="s">
        <v>35</v>
      </c>
      <c r="Q38" s="54" t="s">
        <v>35</v>
      </c>
      <c r="R38" s="54" t="s">
        <v>35</v>
      </c>
      <c r="S38" s="54" t="s">
        <v>35</v>
      </c>
      <c r="T38" s="54" t="s">
        <v>35</v>
      </c>
      <c r="U38" s="54"/>
      <c r="V38" s="54"/>
      <c r="W38" s="54"/>
      <c r="X38" s="54"/>
      <c r="Y38" s="54"/>
    </row>
    <row r="39" spans="1:25">
      <c r="B39" s="54" t="s">
        <v>83</v>
      </c>
      <c r="C39" s="54" t="s">
        <v>90</v>
      </c>
      <c r="D39" s="55">
        <v>43958</v>
      </c>
      <c r="E39" s="56">
        <v>0.1</v>
      </c>
      <c r="F39" s="59">
        <v>316.2277660168379</v>
      </c>
      <c r="G39" s="54">
        <v>10</v>
      </c>
      <c r="H39" s="54">
        <v>9</v>
      </c>
      <c r="I39" s="54">
        <v>1</v>
      </c>
      <c r="J39" s="54" t="s">
        <v>35</v>
      </c>
      <c r="K39" s="54" t="s">
        <v>35</v>
      </c>
      <c r="L39" s="54" t="s">
        <v>35</v>
      </c>
      <c r="M39" s="54" t="s">
        <v>35</v>
      </c>
      <c r="N39" s="54" t="s">
        <v>35</v>
      </c>
      <c r="O39" s="54" t="s">
        <v>35</v>
      </c>
      <c r="P39" s="54" t="s">
        <v>35</v>
      </c>
      <c r="Q39" s="54" t="s">
        <v>35</v>
      </c>
      <c r="R39" s="54" t="s">
        <v>35</v>
      </c>
      <c r="S39" s="54" t="s">
        <v>35</v>
      </c>
      <c r="T39" s="54" t="s">
        <v>35</v>
      </c>
      <c r="U39" s="54"/>
      <c r="V39" s="54"/>
      <c r="W39" s="54"/>
      <c r="X39" s="54"/>
      <c r="Y39" s="54"/>
    </row>
    <row r="40" spans="1:25">
      <c r="B40" s="54" t="s">
        <v>84</v>
      </c>
      <c r="C40" s="54" t="s">
        <v>90</v>
      </c>
      <c r="D40" s="55">
        <v>43958</v>
      </c>
      <c r="E40" s="56">
        <v>0</v>
      </c>
      <c r="F40" s="59">
        <v>0</v>
      </c>
      <c r="G40" s="54">
        <v>10</v>
      </c>
      <c r="H40" s="54">
        <v>10</v>
      </c>
      <c r="I40" s="54" t="s">
        <v>35</v>
      </c>
      <c r="J40" s="54" t="s">
        <v>35</v>
      </c>
      <c r="K40" s="54" t="s">
        <v>35</v>
      </c>
      <c r="L40" s="54" t="s">
        <v>35</v>
      </c>
      <c r="M40" s="54" t="s">
        <v>35</v>
      </c>
      <c r="N40" s="54" t="s">
        <v>35</v>
      </c>
      <c r="O40" s="54" t="s">
        <v>35</v>
      </c>
      <c r="P40" s="54" t="s">
        <v>35</v>
      </c>
      <c r="Q40" s="54" t="s">
        <v>35</v>
      </c>
      <c r="R40" s="54" t="s">
        <v>35</v>
      </c>
      <c r="S40" s="54" t="s">
        <v>35</v>
      </c>
      <c r="T40" s="54" t="s">
        <v>35</v>
      </c>
      <c r="U40" s="54"/>
      <c r="V40" s="54"/>
      <c r="W40" s="54"/>
      <c r="X40" s="54"/>
      <c r="Y40" s="54"/>
    </row>
    <row r="41" spans="1:25">
      <c r="A41"/>
      <c r="B41" s="54" t="s">
        <v>85</v>
      </c>
      <c r="C41" s="54" t="s">
        <v>90</v>
      </c>
      <c r="D41" s="55">
        <v>43958</v>
      </c>
      <c r="E41" s="56">
        <v>0</v>
      </c>
      <c r="F41" s="59">
        <v>0</v>
      </c>
      <c r="G41" s="54">
        <v>10</v>
      </c>
      <c r="H41" s="54">
        <v>10</v>
      </c>
      <c r="I41" s="54" t="s">
        <v>35</v>
      </c>
      <c r="J41" s="54" t="s">
        <v>35</v>
      </c>
      <c r="K41" s="54" t="s">
        <v>35</v>
      </c>
      <c r="L41" s="54" t="s">
        <v>35</v>
      </c>
      <c r="M41" s="54" t="s">
        <v>35</v>
      </c>
      <c r="N41" s="54" t="s">
        <v>35</v>
      </c>
      <c r="O41" s="54" t="s">
        <v>35</v>
      </c>
      <c r="P41" s="54" t="s">
        <v>35</v>
      </c>
      <c r="Q41" s="54" t="s">
        <v>35</v>
      </c>
      <c r="R41" s="54" t="s">
        <v>35</v>
      </c>
      <c r="S41" s="54" t="s">
        <v>35</v>
      </c>
      <c r="T41" s="54" t="s">
        <v>35</v>
      </c>
      <c r="U41" s="54"/>
      <c r="V41" s="54"/>
      <c r="W41" s="54"/>
      <c r="X41" s="54"/>
      <c r="Y41" s="54"/>
    </row>
    <row r="42" spans="1:25">
      <c r="A42"/>
      <c r="B42" s="54" t="s">
        <v>80</v>
      </c>
      <c r="C42" s="54" t="s">
        <v>86</v>
      </c>
      <c r="D42" s="55">
        <v>43958</v>
      </c>
      <c r="E42" s="54">
        <v>10187</v>
      </c>
      <c r="F42" s="54">
        <v>14</v>
      </c>
      <c r="G42" s="54">
        <v>10</v>
      </c>
      <c r="H42" s="54"/>
      <c r="I42" s="54"/>
      <c r="J42" s="54"/>
      <c r="K42" s="54"/>
      <c r="L42" s="54"/>
      <c r="M42" s="54"/>
      <c r="N42" s="54"/>
      <c r="O42" s="54">
        <v>1</v>
      </c>
      <c r="P42" s="54">
        <v>2</v>
      </c>
      <c r="Q42" s="54">
        <v>7</v>
      </c>
      <c r="R42" s="54"/>
      <c r="S42" s="54"/>
      <c r="T42" s="54"/>
      <c r="U42" s="54"/>
      <c r="V42" s="54"/>
      <c r="W42" s="54"/>
      <c r="X42" s="54"/>
      <c r="Y42" s="54"/>
    </row>
    <row r="43" spans="1:25">
      <c r="A43"/>
      <c r="B43" s="54" t="s">
        <v>82</v>
      </c>
      <c r="C43" s="54" t="s">
        <v>86</v>
      </c>
      <c r="D43" s="55">
        <v>43958</v>
      </c>
      <c r="E43" s="54">
        <v>9498</v>
      </c>
      <c r="F43" s="54">
        <v>14</v>
      </c>
      <c r="G43" s="54">
        <v>10</v>
      </c>
      <c r="H43" s="54"/>
      <c r="I43" s="54"/>
      <c r="J43" s="54"/>
      <c r="K43" s="54"/>
      <c r="L43" s="54"/>
      <c r="M43" s="54"/>
      <c r="N43" s="54"/>
      <c r="O43" s="54">
        <v>2</v>
      </c>
      <c r="P43" s="54">
        <v>3</v>
      </c>
      <c r="Q43" s="54">
        <v>5</v>
      </c>
      <c r="R43" s="54"/>
      <c r="S43" s="54"/>
      <c r="T43" s="54"/>
      <c r="U43" s="54"/>
      <c r="V43" s="54"/>
      <c r="W43" s="54"/>
      <c r="X43" s="54"/>
      <c r="Y43" s="54"/>
    </row>
    <row r="44" spans="1:25">
      <c r="A44"/>
      <c r="B44" s="54" t="s">
        <v>83</v>
      </c>
      <c r="C44" s="54" t="s">
        <v>86</v>
      </c>
      <c r="D44" s="55">
        <v>43958</v>
      </c>
      <c r="E44" s="54">
        <v>11651</v>
      </c>
      <c r="F44" s="54">
        <v>14</v>
      </c>
      <c r="G44" s="54">
        <v>10</v>
      </c>
      <c r="H44" s="54"/>
      <c r="I44" s="54"/>
      <c r="J44" s="54"/>
      <c r="K44" s="54"/>
      <c r="L44" s="54"/>
      <c r="M44" s="54"/>
      <c r="N44" s="54"/>
      <c r="O44" s="54"/>
      <c r="P44" s="54">
        <v>2</v>
      </c>
      <c r="Q44" s="54">
        <v>5</v>
      </c>
      <c r="R44" s="54">
        <v>3</v>
      </c>
      <c r="S44" s="54"/>
      <c r="T44" s="54"/>
      <c r="U44" s="54"/>
      <c r="V44" s="54"/>
      <c r="W44" s="54"/>
      <c r="X44" s="54"/>
      <c r="Y44" s="54"/>
    </row>
    <row r="45" spans="1:25">
      <c r="A45"/>
      <c r="B45" s="54" t="s">
        <v>84</v>
      </c>
      <c r="C45" s="54" t="s">
        <v>86</v>
      </c>
      <c r="D45" s="55">
        <v>43958</v>
      </c>
      <c r="E45" s="54">
        <v>11962</v>
      </c>
      <c r="F45" s="54">
        <v>9</v>
      </c>
      <c r="G45" s="54">
        <v>10</v>
      </c>
      <c r="H45" s="54"/>
      <c r="I45" s="54"/>
      <c r="J45" s="54"/>
      <c r="K45" s="54"/>
      <c r="L45" s="54"/>
      <c r="M45" s="54"/>
      <c r="N45" s="54"/>
      <c r="O45" s="54"/>
      <c r="P45" s="54"/>
      <c r="Q45" s="54">
        <v>5</v>
      </c>
      <c r="R45" s="54">
        <v>5</v>
      </c>
      <c r="S45" s="54"/>
      <c r="T45" s="54"/>
      <c r="U45" s="54"/>
      <c r="V45" s="54"/>
      <c r="W45" s="54"/>
      <c r="X45" s="54"/>
      <c r="Y45" s="54"/>
    </row>
    <row r="46" spans="1:25">
      <c r="A46"/>
      <c r="B46" s="54" t="s">
        <v>85</v>
      </c>
      <c r="C46" s="54" t="s">
        <v>86</v>
      </c>
      <c r="D46" s="55">
        <v>43958</v>
      </c>
      <c r="E46" s="54">
        <v>11912</v>
      </c>
      <c r="F46" s="54">
        <v>16</v>
      </c>
      <c r="G46" s="54">
        <v>10</v>
      </c>
      <c r="H46" s="54"/>
      <c r="I46" s="54"/>
      <c r="J46" s="54"/>
      <c r="K46" s="54"/>
      <c r="L46" s="54"/>
      <c r="M46" s="54"/>
      <c r="N46" s="54"/>
      <c r="O46" s="54"/>
      <c r="P46" s="54">
        <v>2</v>
      </c>
      <c r="Q46" s="54">
        <v>4</v>
      </c>
      <c r="R46" s="54">
        <v>2</v>
      </c>
      <c r="S46" s="54">
        <v>2</v>
      </c>
      <c r="T46" s="54"/>
      <c r="U46" s="54"/>
      <c r="V46" s="54"/>
      <c r="W46" s="54"/>
      <c r="X46" s="54"/>
      <c r="Y46" s="54"/>
    </row>
    <row r="47" spans="1:25">
      <c r="B47" s="54" t="s">
        <v>80</v>
      </c>
      <c r="C47" s="54" t="s">
        <v>91</v>
      </c>
      <c r="D47" s="55">
        <v>43958</v>
      </c>
      <c r="E47" s="54">
        <v>249</v>
      </c>
      <c r="F47" s="54">
        <v>113</v>
      </c>
      <c r="G47" s="54">
        <v>10</v>
      </c>
      <c r="H47" s="54">
        <v>9</v>
      </c>
      <c r="I47" s="54">
        <v>1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>
      <c r="A48"/>
      <c r="B48" s="54" t="s">
        <v>82</v>
      </c>
      <c r="C48" s="54" t="s">
        <v>91</v>
      </c>
      <c r="D48" s="55">
        <v>43958</v>
      </c>
      <c r="E48" s="54">
        <v>155</v>
      </c>
      <c r="F48" s="54">
        <v>77</v>
      </c>
      <c r="G48" s="54">
        <v>10</v>
      </c>
      <c r="H48" s="54">
        <v>10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>
      <c r="A49"/>
      <c r="B49" s="54" t="s">
        <v>83</v>
      </c>
      <c r="C49" s="54" t="s">
        <v>91</v>
      </c>
      <c r="D49" s="55">
        <v>43958</v>
      </c>
      <c r="E49" s="54">
        <v>116</v>
      </c>
      <c r="F49" s="54">
        <v>107</v>
      </c>
      <c r="G49" s="54">
        <v>10</v>
      </c>
      <c r="H49" s="54">
        <v>10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>
      <c r="A50"/>
      <c r="B50" s="54" t="s">
        <v>84</v>
      </c>
      <c r="C50" s="54" t="s">
        <v>91</v>
      </c>
      <c r="D50" s="55">
        <v>43958</v>
      </c>
      <c r="E50" s="54">
        <v>149</v>
      </c>
      <c r="F50" s="54">
        <v>32</v>
      </c>
      <c r="G50" s="54">
        <v>10</v>
      </c>
      <c r="H50" s="54">
        <v>10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>
      <c r="A51"/>
      <c r="B51" s="54" t="s">
        <v>85</v>
      </c>
      <c r="C51" s="54" t="s">
        <v>91</v>
      </c>
      <c r="D51" s="55">
        <v>43958</v>
      </c>
      <c r="E51" s="54">
        <v>318</v>
      </c>
      <c r="F51" s="54">
        <v>62</v>
      </c>
      <c r="G51" s="54">
        <v>10</v>
      </c>
      <c r="H51" s="54">
        <v>10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3" spans="1:25">
      <c r="A53"/>
      <c r="B53" s="60" t="s">
        <v>92</v>
      </c>
    </row>
    <row r="54" spans="1:25">
      <c r="A54"/>
      <c r="B54" s="81" t="s">
        <v>93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3"/>
    </row>
    <row r="55" spans="1:25">
      <c r="A55"/>
      <c r="B55" s="82" t="s">
        <v>94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65"/>
    </row>
    <row r="56" spans="1:25">
      <c r="A56"/>
      <c r="B56" s="82" t="s">
        <v>95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65"/>
    </row>
    <row r="57" spans="1:25">
      <c r="A57"/>
      <c r="B57" s="6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65"/>
    </row>
    <row r="58" spans="1:25">
      <c r="A58"/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</row>
    <row r="61" spans="1:25">
      <c r="A61"/>
      <c r="B61" s="86" t="s">
        <v>38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ht="17.25">
      <c r="A62"/>
      <c r="B62" s="87" t="s">
        <v>39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</sheetData>
  <mergeCells count="18">
    <mergeCell ref="U7:X7"/>
    <mergeCell ref="G8:H8"/>
    <mergeCell ref="J8:N8"/>
    <mergeCell ref="U8:X8"/>
    <mergeCell ref="B61:Y61"/>
    <mergeCell ref="B62:Y62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</mergeCells>
  <phoneticPr fontId="3" type="noConversion"/>
  <conditionalFormatting sqref="B11:Y11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32:D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Y31 D37:D41 B17:C17 D17:D24 E17:Y1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 D27:D31 D17:D24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 B27:Y31 B17:Y24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 D12:D3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 B12:Y3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6 D12:D3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7:Y17 D42:D46 B17:C17 D17:D24 B27:Y3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 D17:D24 D27:D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 B17:Y24 B27:Y3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 D12:D3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 B12:Y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51 D12:D3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 B37:Y5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47:K5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H3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3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41" right="0.15748031496062992" top="0.19685039370078741" bottom="0.15748031496062992" header="0.18" footer="0.15748031496062992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2"/>
  <sheetViews>
    <sheetView topLeftCell="A10" workbookViewId="0">
      <selection activeCell="B34" sqref="B34:B3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4"/>
      <c r="H1" s="94"/>
      <c r="I1" s="94"/>
      <c r="J1" s="4"/>
      <c r="K1" s="4"/>
      <c r="L1" s="4"/>
      <c r="M1" s="4"/>
      <c r="N1" s="4"/>
      <c r="O1" s="6"/>
      <c r="P1" s="4"/>
      <c r="Q1" s="6"/>
      <c r="R1" s="4"/>
      <c r="S1" s="4"/>
      <c r="T1" s="80"/>
      <c r="U1" s="4"/>
      <c r="V1" s="4"/>
      <c r="W1" s="4"/>
      <c r="X1" s="4"/>
      <c r="Y1" s="4"/>
    </row>
    <row r="2" spans="1:25" ht="20.25">
      <c r="B2" s="95" t="s">
        <v>96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>
      <c r="B3" s="96" t="s">
        <v>97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8"/>
      <c r="B4" s="9" t="s">
        <v>98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7" t="s">
        <v>99</v>
      </c>
      <c r="C5" s="12" t="s">
        <v>100</v>
      </c>
      <c r="D5" s="13"/>
      <c r="E5" s="14" t="s">
        <v>101</v>
      </c>
      <c r="F5" s="15"/>
      <c r="G5" s="100" t="s">
        <v>102</v>
      </c>
      <c r="H5" s="100"/>
      <c r="I5" s="16"/>
      <c r="J5" s="101">
        <v>43984</v>
      </c>
      <c r="K5" s="101"/>
      <c r="L5" s="101"/>
      <c r="M5" s="101"/>
      <c r="N5" s="101"/>
      <c r="O5" s="16"/>
      <c r="P5" s="17" t="s">
        <v>103</v>
      </c>
      <c r="Q5" s="18"/>
      <c r="R5" s="19"/>
      <c r="S5" s="14"/>
      <c r="T5" s="14"/>
      <c r="U5" s="102">
        <v>43990</v>
      </c>
      <c r="V5" s="103"/>
      <c r="W5" s="103"/>
      <c r="X5" s="103"/>
      <c r="Y5" s="20"/>
    </row>
    <row r="6" spans="1:25">
      <c r="A6" s="8"/>
      <c r="B6" s="98"/>
      <c r="C6" s="21" t="s">
        <v>104</v>
      </c>
      <c r="D6" s="22"/>
      <c r="E6" s="23" t="s">
        <v>105</v>
      </c>
      <c r="F6" s="24"/>
      <c r="G6" s="88" t="s">
        <v>106</v>
      </c>
      <c r="H6" s="88"/>
      <c r="I6" s="25"/>
      <c r="J6" s="104">
        <v>43902</v>
      </c>
      <c r="K6" s="104"/>
      <c r="L6" s="104"/>
      <c r="M6" s="104"/>
      <c r="N6" s="104"/>
      <c r="O6" s="25"/>
      <c r="P6" s="26" t="s">
        <v>107</v>
      </c>
      <c r="Q6" s="27"/>
      <c r="R6" s="27"/>
      <c r="S6" s="25"/>
      <c r="T6" s="27"/>
      <c r="U6" s="90"/>
      <c r="V6" s="90"/>
      <c r="W6" s="90"/>
      <c r="X6" s="90"/>
      <c r="Y6" s="28" t="s">
        <v>108</v>
      </c>
    </row>
    <row r="7" spans="1:25">
      <c r="A7" s="8"/>
      <c r="B7" s="98"/>
      <c r="C7" s="21" t="s">
        <v>109</v>
      </c>
      <c r="D7" s="22"/>
      <c r="E7" s="29"/>
      <c r="F7" s="30"/>
      <c r="G7" s="88" t="s">
        <v>110</v>
      </c>
      <c r="H7" s="88"/>
      <c r="I7" s="25"/>
      <c r="J7" s="89"/>
      <c r="K7" s="89"/>
      <c r="L7" s="89"/>
      <c r="M7" s="89"/>
      <c r="N7" s="89"/>
      <c r="O7" s="25"/>
      <c r="P7" s="26" t="s">
        <v>111</v>
      </c>
      <c r="Q7" s="29"/>
      <c r="R7" s="29"/>
      <c r="S7" s="29"/>
      <c r="T7" s="29"/>
      <c r="U7" s="90"/>
      <c r="V7" s="90"/>
      <c r="W7" s="90"/>
      <c r="X7" s="90"/>
      <c r="Y7" s="31"/>
    </row>
    <row r="8" spans="1:25" ht="17.25" thickBot="1">
      <c r="A8" s="32"/>
      <c r="B8" s="99"/>
      <c r="C8" s="33" t="s">
        <v>112</v>
      </c>
      <c r="D8" s="34"/>
      <c r="E8" s="35"/>
      <c r="F8" s="36"/>
      <c r="G8" s="91"/>
      <c r="H8" s="91"/>
      <c r="I8" s="37"/>
      <c r="J8" s="92"/>
      <c r="K8" s="92"/>
      <c r="L8" s="92"/>
      <c r="M8" s="92"/>
      <c r="N8" s="92"/>
      <c r="O8" s="37"/>
      <c r="P8" s="38"/>
      <c r="Q8" s="35"/>
      <c r="R8" s="35"/>
      <c r="S8" s="35"/>
      <c r="T8" s="35"/>
      <c r="U8" s="93"/>
      <c r="V8" s="93"/>
      <c r="W8" s="93"/>
      <c r="X8" s="93"/>
      <c r="Y8" s="39"/>
    </row>
    <row r="9" spans="1:25" ht="18" thickTop="1" thickBot="1">
      <c r="B9" s="40" t="s">
        <v>113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혜인농장</v>
      </c>
      <c r="C10" s="46" t="s">
        <v>114</v>
      </c>
      <c r="D10" s="47">
        <f>ROUNDDOWN((J5-J6+1)/7,0)</f>
        <v>11</v>
      </c>
      <c r="E10" s="48" t="s">
        <v>115</v>
      </c>
      <c r="F10" s="49">
        <f>(J5-J6+1)-(D10*7)</f>
        <v>6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A12"/>
      <c r="B12" s="54" t="s">
        <v>116</v>
      </c>
      <c r="C12" s="54" t="s">
        <v>81</v>
      </c>
      <c r="D12" s="55">
        <v>43984</v>
      </c>
      <c r="E12" s="54">
        <v>150</v>
      </c>
      <c r="F12" s="54">
        <v>55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A13"/>
      <c r="B13" s="54" t="s">
        <v>117</v>
      </c>
      <c r="C13" s="54" t="s">
        <v>81</v>
      </c>
      <c r="D13" s="55">
        <v>43984</v>
      </c>
      <c r="E13" s="54">
        <v>188</v>
      </c>
      <c r="F13" s="54">
        <v>32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A14"/>
      <c r="B14" s="54" t="s">
        <v>118</v>
      </c>
      <c r="C14" s="54" t="s">
        <v>81</v>
      </c>
      <c r="D14" s="55">
        <v>43984</v>
      </c>
      <c r="E14" s="54">
        <v>155</v>
      </c>
      <c r="F14" s="54">
        <v>31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A15"/>
      <c r="B15" s="54" t="s">
        <v>119</v>
      </c>
      <c r="C15" s="54" t="s">
        <v>81</v>
      </c>
      <c r="D15" s="55">
        <v>43984</v>
      </c>
      <c r="E15" s="54">
        <v>139</v>
      </c>
      <c r="F15" s="54">
        <v>48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A16"/>
      <c r="B16" s="54" t="s">
        <v>120</v>
      </c>
      <c r="C16" s="54" t="s">
        <v>81</v>
      </c>
      <c r="D16" s="55">
        <v>43984</v>
      </c>
      <c r="E16" s="54">
        <v>288</v>
      </c>
      <c r="F16" s="54">
        <v>61</v>
      </c>
      <c r="G16" s="54">
        <v>10</v>
      </c>
      <c r="H16" s="54">
        <v>10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>
      <c r="A17"/>
      <c r="B17" s="54" t="s">
        <v>116</v>
      </c>
      <c r="C17" s="54" t="s">
        <v>121</v>
      </c>
      <c r="D17" s="55">
        <v>43984</v>
      </c>
      <c r="E17" s="54">
        <v>8</v>
      </c>
      <c r="F17" s="54">
        <v>88</v>
      </c>
      <c r="G17" s="54">
        <v>10</v>
      </c>
      <c r="H17" s="54">
        <v>10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>
      <c r="A18"/>
      <c r="B18" s="54" t="s">
        <v>117</v>
      </c>
      <c r="C18" s="54" t="s">
        <v>121</v>
      </c>
      <c r="D18" s="55">
        <v>43984</v>
      </c>
      <c r="E18" s="54">
        <v>2</v>
      </c>
      <c r="F18" s="54">
        <v>100</v>
      </c>
      <c r="G18" s="54">
        <v>10</v>
      </c>
      <c r="H18" s="54">
        <v>10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>
      <c r="A19"/>
      <c r="B19" s="54" t="s">
        <v>118</v>
      </c>
      <c r="C19" s="54" t="s">
        <v>121</v>
      </c>
      <c r="D19" s="55">
        <v>43984</v>
      </c>
      <c r="E19" s="54">
        <v>1</v>
      </c>
      <c r="F19" s="54">
        <v>100</v>
      </c>
      <c r="G19" s="54">
        <v>10</v>
      </c>
      <c r="H19" s="54">
        <v>10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>
      <c r="A20"/>
      <c r="B20" s="54" t="s">
        <v>119</v>
      </c>
      <c r="C20" s="54" t="s">
        <v>121</v>
      </c>
      <c r="D20" s="55">
        <v>43984</v>
      </c>
      <c r="E20" s="54">
        <v>1</v>
      </c>
      <c r="F20" s="54">
        <v>0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>
      <c r="A21"/>
      <c r="B21" s="54" t="s">
        <v>120</v>
      </c>
      <c r="C21" s="54" t="s">
        <v>121</v>
      </c>
      <c r="D21" s="55">
        <v>43984</v>
      </c>
      <c r="E21" s="54">
        <v>1</v>
      </c>
      <c r="F21" s="54">
        <v>0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>
      <c r="A22"/>
      <c r="B22" s="54" t="s">
        <v>116</v>
      </c>
      <c r="C22" s="54" t="s">
        <v>33</v>
      </c>
      <c r="D22" s="55">
        <v>43984</v>
      </c>
      <c r="E22" s="54">
        <v>3612</v>
      </c>
      <c r="F22" s="54">
        <v>50</v>
      </c>
      <c r="G22" s="54">
        <v>10</v>
      </c>
      <c r="H22" s="54"/>
      <c r="I22" s="54">
        <v>2</v>
      </c>
      <c r="J22" s="54">
        <v>3</v>
      </c>
      <c r="K22" s="54"/>
      <c r="L22" s="54">
        <v>4</v>
      </c>
      <c r="M22" s="54"/>
      <c r="N22" s="54">
        <v>1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>
      <c r="A23"/>
      <c r="B23" s="54" t="s">
        <v>117</v>
      </c>
      <c r="C23" s="54" t="s">
        <v>33</v>
      </c>
      <c r="D23" s="55">
        <v>43984</v>
      </c>
      <c r="E23" s="54">
        <v>6665</v>
      </c>
      <c r="F23" s="54">
        <v>50</v>
      </c>
      <c r="G23" s="54">
        <v>10</v>
      </c>
      <c r="H23" s="54"/>
      <c r="I23" s="54"/>
      <c r="J23" s="54">
        <v>1</v>
      </c>
      <c r="K23" s="54">
        <v>1</v>
      </c>
      <c r="L23" s="54">
        <v>3</v>
      </c>
      <c r="M23" s="54"/>
      <c r="N23" s="54">
        <v>1</v>
      </c>
      <c r="O23" s="54">
        <v>2</v>
      </c>
      <c r="P23" s="54">
        <v>2</v>
      </c>
      <c r="Q23" s="54"/>
      <c r="R23" s="54"/>
      <c r="S23" s="54"/>
      <c r="T23" s="54"/>
      <c r="U23" s="54"/>
      <c r="V23" s="54"/>
      <c r="W23" s="54"/>
      <c r="X23" s="54"/>
      <c r="Y23" s="54"/>
    </row>
    <row r="24" spans="1:25">
      <c r="A24"/>
      <c r="B24" s="54" t="s">
        <v>118</v>
      </c>
      <c r="C24" s="54" t="s">
        <v>33</v>
      </c>
      <c r="D24" s="55">
        <v>43984</v>
      </c>
      <c r="E24" s="54">
        <v>1782</v>
      </c>
      <c r="F24" s="54">
        <v>81</v>
      </c>
      <c r="G24" s="54">
        <v>10</v>
      </c>
      <c r="H24" s="54">
        <v>1</v>
      </c>
      <c r="I24" s="54">
        <v>7</v>
      </c>
      <c r="J24" s="54"/>
      <c r="K24" s="54">
        <v>1</v>
      </c>
      <c r="L24" s="54"/>
      <c r="M24" s="54">
        <v>1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>
      <c r="B25" s="54" t="s">
        <v>119</v>
      </c>
      <c r="C25" s="54" t="s">
        <v>33</v>
      </c>
      <c r="D25" s="55">
        <v>43984</v>
      </c>
      <c r="E25" s="54">
        <v>1717</v>
      </c>
      <c r="F25" s="54">
        <v>46</v>
      </c>
      <c r="G25" s="54">
        <v>10</v>
      </c>
      <c r="H25" s="54">
        <v>1</v>
      </c>
      <c r="I25" s="54">
        <v>5</v>
      </c>
      <c r="J25" s="54">
        <v>3</v>
      </c>
      <c r="K25" s="54">
        <v>1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>
      <c r="A26"/>
      <c r="B26" s="54" t="s">
        <v>120</v>
      </c>
      <c r="C26" s="54" t="s">
        <v>33</v>
      </c>
      <c r="D26" s="55">
        <v>43984</v>
      </c>
      <c r="E26" s="54">
        <v>1481</v>
      </c>
      <c r="F26" s="54">
        <v>77</v>
      </c>
      <c r="G26" s="54">
        <v>10</v>
      </c>
      <c r="H26" s="54">
        <v>4</v>
      </c>
      <c r="I26" s="54">
        <v>4</v>
      </c>
      <c r="J26" s="54"/>
      <c r="K26" s="54">
        <v>2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>
      <c r="B27" s="54" t="s">
        <v>116</v>
      </c>
      <c r="C27" s="54" t="s">
        <v>122</v>
      </c>
      <c r="D27" s="55">
        <v>43984</v>
      </c>
      <c r="E27" s="54">
        <v>1050</v>
      </c>
      <c r="F27" s="54">
        <v>41</v>
      </c>
      <c r="G27" s="54">
        <v>10</v>
      </c>
      <c r="H27" s="54">
        <v>7</v>
      </c>
      <c r="I27" s="54">
        <v>2</v>
      </c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>
      <c r="B28" s="54" t="s">
        <v>117</v>
      </c>
      <c r="C28" s="54" t="s">
        <v>122</v>
      </c>
      <c r="D28" s="55">
        <v>43984</v>
      </c>
      <c r="E28" s="54">
        <v>1271</v>
      </c>
      <c r="F28" s="54">
        <v>78</v>
      </c>
      <c r="G28" s="54">
        <v>10</v>
      </c>
      <c r="H28" s="54">
        <v>6</v>
      </c>
      <c r="I28" s="54">
        <v>3</v>
      </c>
      <c r="J28" s="54"/>
      <c r="K28" s="54">
        <v>1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>
      <c r="B29" s="54" t="s">
        <v>118</v>
      </c>
      <c r="C29" s="54" t="s">
        <v>122</v>
      </c>
      <c r="D29" s="55">
        <v>43984</v>
      </c>
      <c r="E29" s="54">
        <v>353</v>
      </c>
      <c r="F29" s="54">
        <v>37</v>
      </c>
      <c r="G29" s="54">
        <v>10</v>
      </c>
      <c r="H29" s="54">
        <v>10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>
      <c r="B30" s="54" t="s">
        <v>119</v>
      </c>
      <c r="C30" s="54" t="s">
        <v>122</v>
      </c>
      <c r="D30" s="55">
        <v>43984</v>
      </c>
      <c r="E30" s="54">
        <v>383</v>
      </c>
      <c r="F30" s="54">
        <v>59</v>
      </c>
      <c r="G30" s="54">
        <v>10</v>
      </c>
      <c r="H30" s="54">
        <v>10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>
      <c r="B31" s="54" t="s">
        <v>120</v>
      </c>
      <c r="C31" s="54" t="s">
        <v>122</v>
      </c>
      <c r="D31" s="55">
        <v>43984</v>
      </c>
      <c r="E31" s="54">
        <v>1086</v>
      </c>
      <c r="F31" s="54">
        <v>45</v>
      </c>
      <c r="G31" s="54">
        <v>10</v>
      </c>
      <c r="H31" s="54">
        <v>6</v>
      </c>
      <c r="I31" s="54">
        <v>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3" spans="1:25">
      <c r="A33"/>
      <c r="B33" s="60" t="s">
        <v>123</v>
      </c>
    </row>
    <row r="34" spans="1:25">
      <c r="A34"/>
      <c r="B34" s="81" t="s">
        <v>93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3"/>
    </row>
    <row r="35" spans="1:25">
      <c r="A35"/>
      <c r="B35" s="82" t="s">
        <v>124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5"/>
    </row>
    <row r="36" spans="1:25">
      <c r="A36"/>
      <c r="B36" s="82" t="s">
        <v>125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5"/>
    </row>
    <row r="37" spans="1:25">
      <c r="A37"/>
      <c r="B37" s="6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5"/>
    </row>
    <row r="38" spans="1:25">
      <c r="A38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9"/>
    </row>
    <row r="41" spans="1:25">
      <c r="A41"/>
      <c r="B41" s="86" t="s">
        <v>38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1:25" ht="17.25">
      <c r="A42"/>
      <c r="B42" s="87" t="s">
        <v>39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41:Y41"/>
    <mergeCell ref="B42:Y42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7:Y17 B17:C17 D17:D24 B27:Y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:D24 D27:D3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24 B27:Y3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67"/>
  <sheetViews>
    <sheetView workbookViewId="0">
      <selection activeCell="U15" sqref="U1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26" width="6" bestFit="1" customWidth="1"/>
  </cols>
  <sheetData>
    <row r="1" spans="1:25" ht="20.25">
      <c r="B1" s="2"/>
      <c r="C1" s="3"/>
      <c r="D1" s="4"/>
      <c r="E1" s="5"/>
      <c r="F1" s="4"/>
      <c r="G1" s="94"/>
      <c r="H1" s="94"/>
      <c r="I1" s="94"/>
      <c r="J1" s="4"/>
      <c r="K1" s="4"/>
      <c r="L1" s="4"/>
      <c r="M1" s="4"/>
      <c r="N1" s="4"/>
      <c r="O1" s="6"/>
      <c r="P1" s="4"/>
      <c r="Q1" s="6"/>
      <c r="R1" s="4"/>
      <c r="S1" s="4"/>
      <c r="T1" s="83"/>
      <c r="U1" s="4"/>
      <c r="V1" s="4"/>
      <c r="W1" s="4"/>
      <c r="X1" s="4"/>
      <c r="Y1" s="4"/>
    </row>
    <row r="2" spans="1:25" ht="20.25">
      <c r="B2" s="95" t="s">
        <v>126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>
      <c r="B3" s="96" t="s">
        <v>127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8"/>
      <c r="B4" s="9" t="s">
        <v>128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7" t="s">
        <v>129</v>
      </c>
      <c r="C5" s="12" t="s">
        <v>130</v>
      </c>
      <c r="D5" s="13"/>
      <c r="E5" s="14" t="s">
        <v>131</v>
      </c>
      <c r="F5" s="15"/>
      <c r="G5" s="100" t="s">
        <v>132</v>
      </c>
      <c r="H5" s="100"/>
      <c r="I5" s="16"/>
      <c r="J5" s="101">
        <v>44012</v>
      </c>
      <c r="K5" s="101"/>
      <c r="L5" s="101"/>
      <c r="M5" s="101"/>
      <c r="N5" s="101"/>
      <c r="O5" s="16"/>
      <c r="P5" s="17" t="s">
        <v>133</v>
      </c>
      <c r="Q5" s="18"/>
      <c r="R5" s="19"/>
      <c r="S5" s="14"/>
      <c r="T5" s="14"/>
      <c r="U5" s="102">
        <v>44015</v>
      </c>
      <c r="V5" s="103"/>
      <c r="W5" s="103"/>
      <c r="X5" s="103"/>
      <c r="Y5" s="20"/>
    </row>
    <row r="6" spans="1:25">
      <c r="A6" s="8"/>
      <c r="B6" s="98"/>
      <c r="C6" s="21" t="s">
        <v>134</v>
      </c>
      <c r="D6" s="22"/>
      <c r="E6" s="23" t="s">
        <v>135</v>
      </c>
      <c r="F6" s="24"/>
      <c r="G6" s="88" t="s">
        <v>136</v>
      </c>
      <c r="H6" s="88"/>
      <c r="I6" s="25"/>
      <c r="J6" s="104">
        <v>43902</v>
      </c>
      <c r="K6" s="104"/>
      <c r="L6" s="104"/>
      <c r="M6" s="104"/>
      <c r="N6" s="104"/>
      <c r="O6" s="25"/>
      <c r="P6" s="26" t="s">
        <v>137</v>
      </c>
      <c r="Q6" s="27"/>
      <c r="R6" s="27"/>
      <c r="S6" s="25"/>
      <c r="T6" s="27"/>
      <c r="U6" s="90"/>
      <c r="V6" s="90"/>
      <c r="W6" s="90"/>
      <c r="X6" s="90"/>
      <c r="Y6" s="28" t="s">
        <v>138</v>
      </c>
    </row>
    <row r="7" spans="1:25">
      <c r="A7" s="8"/>
      <c r="B7" s="98"/>
      <c r="C7" s="21" t="s">
        <v>139</v>
      </c>
      <c r="D7" s="22"/>
      <c r="E7" s="29"/>
      <c r="F7" s="30"/>
      <c r="G7" s="88" t="s">
        <v>140</v>
      </c>
      <c r="H7" s="88"/>
      <c r="I7" s="25"/>
      <c r="J7" s="89"/>
      <c r="K7" s="89"/>
      <c r="L7" s="89"/>
      <c r="M7" s="89"/>
      <c r="N7" s="89"/>
      <c r="O7" s="25"/>
      <c r="P7" s="26" t="s">
        <v>141</v>
      </c>
      <c r="Q7" s="29"/>
      <c r="R7" s="29"/>
      <c r="S7" s="29"/>
      <c r="T7" s="29"/>
      <c r="U7" s="90"/>
      <c r="V7" s="90"/>
      <c r="W7" s="90"/>
      <c r="X7" s="90"/>
      <c r="Y7" s="31"/>
    </row>
    <row r="8" spans="1:25" ht="17.25" thickBot="1">
      <c r="A8" s="32"/>
      <c r="B8" s="99"/>
      <c r="C8" s="33" t="s">
        <v>142</v>
      </c>
      <c r="D8" s="34"/>
      <c r="E8" s="35"/>
      <c r="F8" s="36"/>
      <c r="G8" s="91"/>
      <c r="H8" s="91"/>
      <c r="I8" s="37"/>
      <c r="J8" s="92"/>
      <c r="K8" s="92"/>
      <c r="L8" s="92"/>
      <c r="M8" s="92"/>
      <c r="N8" s="92"/>
      <c r="O8" s="37"/>
      <c r="P8" s="38"/>
      <c r="Q8" s="35"/>
      <c r="R8" s="35"/>
      <c r="S8" s="35"/>
      <c r="T8" s="35"/>
      <c r="U8" s="93"/>
      <c r="V8" s="93"/>
      <c r="W8" s="93"/>
      <c r="X8" s="93"/>
      <c r="Y8" s="39"/>
    </row>
    <row r="9" spans="1:25" ht="18" thickTop="1" thickBot="1">
      <c r="B9" s="40" t="s">
        <v>143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혜인농장</v>
      </c>
      <c r="C10" s="46" t="s">
        <v>144</v>
      </c>
      <c r="D10" s="47">
        <f>ROUNDDOWN((J5-J6+1)/7,0)</f>
        <v>15</v>
      </c>
      <c r="E10" s="48" t="s">
        <v>145</v>
      </c>
      <c r="F10" s="49">
        <f>(J5-J6+1)-(D10*7)</f>
        <v>6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A12"/>
      <c r="B12" s="54" t="s">
        <v>146</v>
      </c>
      <c r="C12" s="54" t="s">
        <v>147</v>
      </c>
      <c r="D12" s="84">
        <v>44012</v>
      </c>
      <c r="E12" s="54">
        <v>89</v>
      </c>
      <c r="F12" s="54">
        <v>50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A13"/>
      <c r="B13" s="54" t="s">
        <v>148</v>
      </c>
      <c r="C13" s="54" t="s">
        <v>147</v>
      </c>
      <c r="D13" s="84">
        <v>44012</v>
      </c>
      <c r="E13" s="54">
        <v>137</v>
      </c>
      <c r="F13" s="54">
        <v>43.8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A14"/>
      <c r="B14" s="54" t="s">
        <v>149</v>
      </c>
      <c r="C14" s="54" t="s">
        <v>147</v>
      </c>
      <c r="D14" s="84">
        <v>44012</v>
      </c>
      <c r="E14" s="54">
        <v>98</v>
      </c>
      <c r="F14" s="54">
        <v>68.2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A15"/>
      <c r="B15" s="54" t="s">
        <v>150</v>
      </c>
      <c r="C15" s="54" t="s">
        <v>147</v>
      </c>
      <c r="D15" s="84">
        <v>44012</v>
      </c>
      <c r="E15" s="54">
        <v>55</v>
      </c>
      <c r="F15" s="54">
        <v>32.299999999999997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A16"/>
      <c r="B16" s="54" t="s">
        <v>151</v>
      </c>
      <c r="C16" s="54" t="s">
        <v>147</v>
      </c>
      <c r="D16" s="84">
        <v>44012</v>
      </c>
      <c r="E16" s="54">
        <v>89</v>
      </c>
      <c r="F16" s="54">
        <v>69.400000000000006</v>
      </c>
      <c r="G16" s="54">
        <v>10</v>
      </c>
      <c r="H16" s="54">
        <v>10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6">
      <c r="A17"/>
      <c r="B17" s="54" t="s">
        <v>146</v>
      </c>
      <c r="C17" s="54" t="s">
        <v>152</v>
      </c>
      <c r="D17" s="84">
        <v>44012</v>
      </c>
      <c r="E17" s="54">
        <v>9</v>
      </c>
      <c r="F17" s="54">
        <v>78</v>
      </c>
      <c r="G17" s="54">
        <v>10</v>
      </c>
      <c r="H17" s="54">
        <v>10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6">
      <c r="A18"/>
      <c r="B18" s="54" t="s">
        <v>148</v>
      </c>
      <c r="C18" s="54" t="s">
        <v>152</v>
      </c>
      <c r="D18" s="84">
        <v>44012</v>
      </c>
      <c r="E18" s="54">
        <v>12</v>
      </c>
      <c r="F18" s="54">
        <v>75</v>
      </c>
      <c r="G18" s="54">
        <v>10</v>
      </c>
      <c r="H18" s="54">
        <v>10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6">
      <c r="A19"/>
      <c r="B19" s="54" t="s">
        <v>149</v>
      </c>
      <c r="C19" s="54" t="s">
        <v>152</v>
      </c>
      <c r="D19" s="84">
        <v>44012</v>
      </c>
      <c r="E19" s="54">
        <v>3</v>
      </c>
      <c r="F19" s="54">
        <v>100</v>
      </c>
      <c r="G19" s="54">
        <v>10</v>
      </c>
      <c r="H19" s="54">
        <v>10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6">
      <c r="A20"/>
      <c r="B20" s="54" t="s">
        <v>150</v>
      </c>
      <c r="C20" s="54" t="s">
        <v>152</v>
      </c>
      <c r="D20" s="84">
        <v>44012</v>
      </c>
      <c r="E20" s="54">
        <v>8</v>
      </c>
      <c r="F20" s="54">
        <v>138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6">
      <c r="A21"/>
      <c r="B21" s="54" t="s">
        <v>151</v>
      </c>
      <c r="C21" s="54" t="s">
        <v>152</v>
      </c>
      <c r="D21" s="84">
        <v>44012</v>
      </c>
      <c r="E21" s="54">
        <v>9</v>
      </c>
      <c r="F21" s="54">
        <v>56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6">
      <c r="A22"/>
      <c r="B22" s="54" t="s">
        <v>146</v>
      </c>
      <c r="C22" s="54" t="s">
        <v>153</v>
      </c>
      <c r="D22" s="84">
        <v>44012</v>
      </c>
      <c r="E22" s="54">
        <v>2472</v>
      </c>
      <c r="F22" s="54">
        <v>33.9</v>
      </c>
      <c r="G22" s="54">
        <v>10</v>
      </c>
      <c r="H22" s="54"/>
      <c r="I22" s="54"/>
      <c r="J22" s="54">
        <v>3</v>
      </c>
      <c r="K22" s="54">
        <v>4</v>
      </c>
      <c r="L22" s="54">
        <v>3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112" t="s">
        <v>192</v>
      </c>
    </row>
    <row r="23" spans="1:26">
      <c r="A23"/>
      <c r="B23" s="54" t="s">
        <v>148</v>
      </c>
      <c r="C23" s="54" t="s">
        <v>153</v>
      </c>
      <c r="D23" s="84">
        <v>44012</v>
      </c>
      <c r="E23" s="54">
        <v>6269</v>
      </c>
      <c r="F23" s="54">
        <v>65.599999999999994</v>
      </c>
      <c r="G23" s="54">
        <v>10</v>
      </c>
      <c r="H23" s="54"/>
      <c r="I23" s="54">
        <v>1</v>
      </c>
      <c r="J23" s="54">
        <v>1</v>
      </c>
      <c r="K23" s="54">
        <v>1</v>
      </c>
      <c r="L23" s="54">
        <v>1</v>
      </c>
      <c r="M23" s="54">
        <v>2</v>
      </c>
      <c r="N23" s="54"/>
      <c r="O23" s="54"/>
      <c r="P23" s="54">
        <v>1</v>
      </c>
      <c r="Q23" s="54">
        <v>3</v>
      </c>
      <c r="R23" s="54"/>
      <c r="S23" s="54"/>
      <c r="T23" s="54"/>
      <c r="U23" s="54"/>
      <c r="V23" s="54"/>
      <c r="W23" s="54"/>
      <c r="X23" s="54"/>
      <c r="Y23" s="54"/>
      <c r="Z23" s="112" t="s">
        <v>192</v>
      </c>
    </row>
    <row r="24" spans="1:26">
      <c r="A24"/>
      <c r="B24" s="54" t="s">
        <v>149</v>
      </c>
      <c r="C24" s="54" t="s">
        <v>153</v>
      </c>
      <c r="D24" s="84">
        <v>44012</v>
      </c>
      <c r="E24" s="54">
        <v>2015</v>
      </c>
      <c r="F24" s="54">
        <v>44.5</v>
      </c>
      <c r="G24" s="54">
        <v>10</v>
      </c>
      <c r="H24" s="54"/>
      <c r="I24" s="54">
        <v>1</v>
      </c>
      <c r="J24" s="54">
        <v>5</v>
      </c>
      <c r="K24" s="54">
        <v>2</v>
      </c>
      <c r="L24" s="54">
        <v>2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112" t="s">
        <v>192</v>
      </c>
    </row>
    <row r="25" spans="1:26">
      <c r="B25" s="54" t="s">
        <v>150</v>
      </c>
      <c r="C25" s="54" t="s">
        <v>153</v>
      </c>
      <c r="D25" s="84">
        <v>44012</v>
      </c>
      <c r="E25" s="54">
        <v>4438</v>
      </c>
      <c r="F25" s="54">
        <v>40.1</v>
      </c>
      <c r="G25" s="54">
        <v>10</v>
      </c>
      <c r="H25" s="54"/>
      <c r="I25" s="54">
        <v>1</v>
      </c>
      <c r="J25" s="54"/>
      <c r="K25" s="54">
        <v>1</v>
      </c>
      <c r="L25" s="54">
        <v>1</v>
      </c>
      <c r="M25" s="54"/>
      <c r="N25" s="54">
        <v>5</v>
      </c>
      <c r="O25" s="54"/>
      <c r="P25" s="54">
        <v>2</v>
      </c>
      <c r="Q25" s="54"/>
      <c r="R25" s="54"/>
      <c r="S25" s="54"/>
      <c r="T25" s="54"/>
      <c r="U25" s="54"/>
      <c r="V25" s="54"/>
      <c r="W25" s="54"/>
      <c r="X25" s="54"/>
      <c r="Y25" s="54"/>
      <c r="Z25" s="112" t="s">
        <v>192</v>
      </c>
    </row>
    <row r="26" spans="1:26">
      <c r="A26"/>
      <c r="B26" s="54" t="s">
        <v>151</v>
      </c>
      <c r="C26" s="54" t="s">
        <v>153</v>
      </c>
      <c r="D26" s="84">
        <v>44012</v>
      </c>
      <c r="E26" s="54">
        <v>2099</v>
      </c>
      <c r="F26" s="54">
        <v>59.7</v>
      </c>
      <c r="G26" s="54">
        <v>10</v>
      </c>
      <c r="H26" s="54"/>
      <c r="I26" s="54">
        <v>2</v>
      </c>
      <c r="J26" s="54">
        <v>3</v>
      </c>
      <c r="K26" s="54">
        <v>2</v>
      </c>
      <c r="L26" s="54">
        <v>2</v>
      </c>
      <c r="M26" s="54">
        <v>1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112" t="s">
        <v>192</v>
      </c>
    </row>
    <row r="27" spans="1:26">
      <c r="B27" s="54" t="s">
        <v>146</v>
      </c>
      <c r="C27" s="54" t="s">
        <v>154</v>
      </c>
      <c r="D27" s="84">
        <v>44012</v>
      </c>
      <c r="E27" s="54">
        <v>1194</v>
      </c>
      <c r="F27" s="54">
        <v>62</v>
      </c>
      <c r="G27" s="54">
        <v>10</v>
      </c>
      <c r="H27" s="54">
        <v>7</v>
      </c>
      <c r="I27" s="54">
        <v>2</v>
      </c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6">
      <c r="B28" s="54" t="s">
        <v>148</v>
      </c>
      <c r="C28" s="54" t="s">
        <v>154</v>
      </c>
      <c r="D28" s="84">
        <v>44012</v>
      </c>
      <c r="E28" s="54">
        <v>1747</v>
      </c>
      <c r="F28" s="54">
        <v>48</v>
      </c>
      <c r="G28" s="54">
        <v>10</v>
      </c>
      <c r="H28" s="54">
        <v>5</v>
      </c>
      <c r="I28" s="54">
        <v>1</v>
      </c>
      <c r="J28" s="54">
        <v>3</v>
      </c>
      <c r="K28" s="54">
        <v>1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6">
      <c r="B29" s="54" t="s">
        <v>149</v>
      </c>
      <c r="C29" s="54" t="s">
        <v>154</v>
      </c>
      <c r="D29" s="84">
        <v>44012</v>
      </c>
      <c r="E29" s="54">
        <v>740</v>
      </c>
      <c r="F29" s="54">
        <v>69</v>
      </c>
      <c r="G29" s="54">
        <v>10</v>
      </c>
      <c r="H29" s="54">
        <v>9</v>
      </c>
      <c r="I29" s="54">
        <v>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6">
      <c r="B30" s="54" t="s">
        <v>150</v>
      </c>
      <c r="C30" s="54" t="s">
        <v>154</v>
      </c>
      <c r="D30" s="84">
        <v>44012</v>
      </c>
      <c r="E30" s="54">
        <v>495</v>
      </c>
      <c r="F30" s="54">
        <v>145</v>
      </c>
      <c r="G30" s="54">
        <v>10</v>
      </c>
      <c r="H30" s="54">
        <v>9</v>
      </c>
      <c r="I30" s="54"/>
      <c r="J30" s="54">
        <v>1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6">
      <c r="B31" s="54" t="s">
        <v>151</v>
      </c>
      <c r="C31" s="54" t="s">
        <v>154</v>
      </c>
      <c r="D31" s="84">
        <v>44012</v>
      </c>
      <c r="E31" s="54">
        <v>2159</v>
      </c>
      <c r="F31" s="54">
        <v>75</v>
      </c>
      <c r="G31" s="54">
        <v>10</v>
      </c>
      <c r="H31" s="54">
        <v>5</v>
      </c>
      <c r="I31" s="54"/>
      <c r="J31" s="54">
        <v>4</v>
      </c>
      <c r="K31" s="54"/>
      <c r="L31" s="54"/>
      <c r="M31" s="54"/>
      <c r="N31" s="54">
        <v>1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6">
      <c r="B32" s="54" t="s">
        <v>146</v>
      </c>
      <c r="C32" s="54" t="s">
        <v>155</v>
      </c>
      <c r="D32" s="84">
        <v>44012</v>
      </c>
      <c r="E32" s="56">
        <v>11.4</v>
      </c>
      <c r="F32" s="57">
        <v>6.1333850770184926</v>
      </c>
      <c r="G32" s="54">
        <v>10</v>
      </c>
      <c r="H32" s="54" t="s">
        <v>35</v>
      </c>
      <c r="I32" s="54" t="s">
        <v>35</v>
      </c>
      <c r="J32" s="54" t="s">
        <v>35</v>
      </c>
      <c r="K32" s="54" t="s">
        <v>35</v>
      </c>
      <c r="L32" s="54" t="s">
        <v>35</v>
      </c>
      <c r="M32" s="54" t="s">
        <v>35</v>
      </c>
      <c r="N32" s="54" t="s">
        <v>35</v>
      </c>
      <c r="O32" s="54" t="s">
        <v>35</v>
      </c>
      <c r="P32" s="54" t="s">
        <v>35</v>
      </c>
      <c r="Q32" s="54" t="s">
        <v>35</v>
      </c>
      <c r="R32" s="54">
        <v>1</v>
      </c>
      <c r="S32" s="54">
        <v>4</v>
      </c>
      <c r="T32" s="54">
        <v>5</v>
      </c>
      <c r="U32" s="54"/>
      <c r="V32" s="54"/>
      <c r="W32" s="54"/>
      <c r="X32" s="54"/>
      <c r="Y32" s="54"/>
    </row>
    <row r="33" spans="1:25">
      <c r="A33"/>
      <c r="B33" s="54" t="s">
        <v>148</v>
      </c>
      <c r="C33" s="54" t="s">
        <v>155</v>
      </c>
      <c r="D33" s="84">
        <v>44012</v>
      </c>
      <c r="E33" s="56">
        <v>10.9</v>
      </c>
      <c r="F33" s="58">
        <v>10.983660548053841</v>
      </c>
      <c r="G33" s="54">
        <v>10</v>
      </c>
      <c r="H33" s="54" t="s">
        <v>35</v>
      </c>
      <c r="I33" s="54" t="s">
        <v>35</v>
      </c>
      <c r="J33" s="54" t="s">
        <v>35</v>
      </c>
      <c r="K33" s="54" t="s">
        <v>35</v>
      </c>
      <c r="L33" s="54" t="s">
        <v>35</v>
      </c>
      <c r="M33" s="54" t="s">
        <v>35</v>
      </c>
      <c r="N33" s="54" t="s">
        <v>35</v>
      </c>
      <c r="O33" s="54" t="s">
        <v>35</v>
      </c>
      <c r="P33" s="54" t="s">
        <v>35</v>
      </c>
      <c r="Q33" s="54">
        <v>2</v>
      </c>
      <c r="R33" s="54">
        <v>1</v>
      </c>
      <c r="S33" s="54">
        <v>3</v>
      </c>
      <c r="T33" s="54">
        <v>4</v>
      </c>
      <c r="U33" s="54"/>
      <c r="V33" s="54"/>
      <c r="W33" s="54"/>
      <c r="X33" s="54"/>
      <c r="Y33" s="54"/>
    </row>
    <row r="34" spans="1:25">
      <c r="A34"/>
      <c r="B34" s="54" t="s">
        <v>149</v>
      </c>
      <c r="C34" s="54" t="s">
        <v>155</v>
      </c>
      <c r="D34" s="84">
        <v>44012</v>
      </c>
      <c r="E34" s="56">
        <v>10.6</v>
      </c>
      <c r="F34" s="59">
        <v>12.734878447368958</v>
      </c>
      <c r="G34" s="54">
        <v>10</v>
      </c>
      <c r="H34" s="54" t="s">
        <v>35</v>
      </c>
      <c r="I34" s="54" t="s">
        <v>35</v>
      </c>
      <c r="J34" s="54" t="s">
        <v>35</v>
      </c>
      <c r="K34" s="54" t="s">
        <v>35</v>
      </c>
      <c r="L34" s="54" t="s">
        <v>35</v>
      </c>
      <c r="M34" s="54" t="s">
        <v>35</v>
      </c>
      <c r="N34" s="54" t="s">
        <v>35</v>
      </c>
      <c r="O34" s="54" t="s">
        <v>35</v>
      </c>
      <c r="P34" s="54">
        <v>1</v>
      </c>
      <c r="Q34" s="54">
        <v>1</v>
      </c>
      <c r="R34" s="54">
        <v>2</v>
      </c>
      <c r="S34" s="54">
        <v>3</v>
      </c>
      <c r="T34" s="54">
        <v>3</v>
      </c>
      <c r="U34" s="54"/>
      <c r="V34" s="54"/>
      <c r="W34" s="54"/>
      <c r="X34" s="54"/>
      <c r="Y34" s="54"/>
    </row>
    <row r="35" spans="1:25">
      <c r="A35"/>
      <c r="B35" s="54" t="s">
        <v>150</v>
      </c>
      <c r="C35" s="54" t="s">
        <v>155</v>
      </c>
      <c r="D35" s="84">
        <v>44012</v>
      </c>
      <c r="E35" s="56">
        <v>11</v>
      </c>
      <c r="F35" s="59">
        <v>8.570991287109667</v>
      </c>
      <c r="G35" s="54">
        <v>10</v>
      </c>
      <c r="H35" s="54" t="s">
        <v>35</v>
      </c>
      <c r="I35" s="54" t="s">
        <v>35</v>
      </c>
      <c r="J35" s="54" t="s">
        <v>35</v>
      </c>
      <c r="K35" s="54" t="s">
        <v>35</v>
      </c>
      <c r="L35" s="54" t="s">
        <v>35</v>
      </c>
      <c r="M35" s="54" t="s">
        <v>35</v>
      </c>
      <c r="N35" s="54" t="s">
        <v>35</v>
      </c>
      <c r="O35" s="54" t="s">
        <v>35</v>
      </c>
      <c r="P35" s="54" t="s">
        <v>35</v>
      </c>
      <c r="Q35" s="54">
        <v>1</v>
      </c>
      <c r="R35" s="54">
        <v>1</v>
      </c>
      <c r="S35" s="54">
        <v>5</v>
      </c>
      <c r="T35" s="54">
        <v>3</v>
      </c>
      <c r="U35" s="54"/>
      <c r="V35" s="54"/>
      <c r="W35" s="54"/>
      <c r="X35" s="54"/>
      <c r="Y35" s="54"/>
    </row>
    <row r="36" spans="1:25">
      <c r="A36"/>
      <c r="B36" s="54" t="s">
        <v>151</v>
      </c>
      <c r="C36" s="54" t="s">
        <v>155</v>
      </c>
      <c r="D36" s="84">
        <v>44012</v>
      </c>
      <c r="E36" s="56">
        <v>11.1</v>
      </c>
      <c r="F36" s="59">
        <v>7.8882435655037746</v>
      </c>
      <c r="G36" s="54">
        <v>10</v>
      </c>
      <c r="H36" s="54" t="s">
        <v>35</v>
      </c>
      <c r="I36" s="54" t="s">
        <v>35</v>
      </c>
      <c r="J36" s="54" t="s">
        <v>35</v>
      </c>
      <c r="K36" s="54" t="s">
        <v>35</v>
      </c>
      <c r="L36" s="54" t="s">
        <v>35</v>
      </c>
      <c r="M36" s="54" t="s">
        <v>35</v>
      </c>
      <c r="N36" s="54" t="s">
        <v>35</v>
      </c>
      <c r="O36" s="54" t="s">
        <v>35</v>
      </c>
      <c r="P36" s="54" t="s">
        <v>35</v>
      </c>
      <c r="Q36" s="54" t="s">
        <v>35</v>
      </c>
      <c r="R36" s="54">
        <v>3</v>
      </c>
      <c r="S36" s="54">
        <v>3</v>
      </c>
      <c r="T36" s="54">
        <v>4</v>
      </c>
      <c r="U36" s="54"/>
      <c r="V36" s="54"/>
      <c r="W36" s="54"/>
      <c r="X36" s="54"/>
      <c r="Y36" s="54"/>
    </row>
    <row r="37" spans="1:25">
      <c r="A37"/>
      <c r="B37" s="54" t="s">
        <v>146</v>
      </c>
      <c r="C37" s="54" t="s">
        <v>156</v>
      </c>
      <c r="D37" s="84">
        <v>44012</v>
      </c>
      <c r="E37" s="56">
        <v>5.9</v>
      </c>
      <c r="F37" s="59">
        <v>14.84059382662562</v>
      </c>
      <c r="G37" s="54">
        <v>10</v>
      </c>
      <c r="H37" s="54" t="s">
        <v>35</v>
      </c>
      <c r="I37" s="54" t="s">
        <v>35</v>
      </c>
      <c r="J37" s="54" t="s">
        <v>35</v>
      </c>
      <c r="K37" s="54" t="s">
        <v>35</v>
      </c>
      <c r="L37" s="54" t="s">
        <v>35</v>
      </c>
      <c r="M37" s="54">
        <v>4</v>
      </c>
      <c r="N37" s="54">
        <v>3</v>
      </c>
      <c r="O37" s="54">
        <v>3</v>
      </c>
      <c r="P37" s="54" t="s">
        <v>35</v>
      </c>
      <c r="Q37" s="54" t="s">
        <v>35</v>
      </c>
      <c r="R37" s="54" t="s">
        <v>35</v>
      </c>
      <c r="S37" s="54" t="s">
        <v>35</v>
      </c>
      <c r="T37" s="54" t="s">
        <v>35</v>
      </c>
      <c r="U37" s="54"/>
      <c r="V37" s="54"/>
      <c r="W37" s="54"/>
      <c r="X37" s="54"/>
      <c r="Y37" s="54"/>
    </row>
    <row r="38" spans="1:25">
      <c r="A38"/>
      <c r="B38" s="54" t="s">
        <v>148</v>
      </c>
      <c r="C38" s="54" t="s">
        <v>156</v>
      </c>
      <c r="D38" s="84">
        <v>44012</v>
      </c>
      <c r="E38" s="56">
        <v>6.1</v>
      </c>
      <c r="F38" s="59">
        <v>12.096144055288855</v>
      </c>
      <c r="G38" s="54">
        <v>10</v>
      </c>
      <c r="H38" s="54" t="s">
        <v>35</v>
      </c>
      <c r="I38" s="54" t="s">
        <v>35</v>
      </c>
      <c r="J38" s="54" t="s">
        <v>35</v>
      </c>
      <c r="K38" s="54" t="s">
        <v>35</v>
      </c>
      <c r="L38" s="54" t="s">
        <v>35</v>
      </c>
      <c r="M38" s="54">
        <v>2</v>
      </c>
      <c r="N38" s="54">
        <v>5</v>
      </c>
      <c r="O38" s="54">
        <v>3</v>
      </c>
      <c r="P38" s="54" t="s">
        <v>35</v>
      </c>
      <c r="Q38" s="54" t="s">
        <v>35</v>
      </c>
      <c r="R38" s="54" t="s">
        <v>35</v>
      </c>
      <c r="S38" s="54" t="s">
        <v>35</v>
      </c>
      <c r="T38" s="54" t="s">
        <v>35</v>
      </c>
      <c r="U38" s="54"/>
      <c r="V38" s="54"/>
      <c r="W38" s="54"/>
      <c r="X38" s="54"/>
      <c r="Y38" s="54"/>
    </row>
    <row r="39" spans="1:25">
      <c r="B39" s="54" t="s">
        <v>149</v>
      </c>
      <c r="C39" s="54" t="s">
        <v>156</v>
      </c>
      <c r="D39" s="84">
        <v>44012</v>
      </c>
      <c r="E39" s="56">
        <v>5.3</v>
      </c>
      <c r="F39" s="59">
        <v>15.533445327331439</v>
      </c>
      <c r="G39" s="54">
        <v>10</v>
      </c>
      <c r="H39" s="54" t="s">
        <v>35</v>
      </c>
      <c r="I39" s="54" t="s">
        <v>35</v>
      </c>
      <c r="J39" s="54" t="s">
        <v>35</v>
      </c>
      <c r="K39" s="54" t="s">
        <v>35</v>
      </c>
      <c r="L39" s="54">
        <v>1</v>
      </c>
      <c r="M39" s="54">
        <v>6</v>
      </c>
      <c r="N39" s="54">
        <v>2</v>
      </c>
      <c r="O39" s="54">
        <v>1</v>
      </c>
      <c r="P39" s="54" t="s">
        <v>35</v>
      </c>
      <c r="Q39" s="54" t="s">
        <v>35</v>
      </c>
      <c r="R39" s="54" t="s">
        <v>35</v>
      </c>
      <c r="S39" s="54" t="s">
        <v>35</v>
      </c>
      <c r="T39" s="54" t="s">
        <v>35</v>
      </c>
      <c r="U39" s="54"/>
      <c r="V39" s="54"/>
      <c r="W39" s="54"/>
      <c r="X39" s="54"/>
      <c r="Y39" s="54"/>
    </row>
    <row r="40" spans="1:25">
      <c r="B40" s="54" t="s">
        <v>150</v>
      </c>
      <c r="C40" s="54" t="s">
        <v>156</v>
      </c>
      <c r="D40" s="84">
        <v>44012</v>
      </c>
      <c r="E40" s="56">
        <v>6.8</v>
      </c>
      <c r="F40" s="59">
        <v>11.600156437450252</v>
      </c>
      <c r="G40" s="54">
        <v>10</v>
      </c>
      <c r="H40" s="54" t="s">
        <v>35</v>
      </c>
      <c r="I40" s="54" t="s">
        <v>35</v>
      </c>
      <c r="J40" s="54" t="s">
        <v>35</v>
      </c>
      <c r="K40" s="54" t="s">
        <v>35</v>
      </c>
      <c r="L40" s="54" t="s">
        <v>35</v>
      </c>
      <c r="M40" s="54" t="s">
        <v>35</v>
      </c>
      <c r="N40" s="54">
        <v>4</v>
      </c>
      <c r="O40" s="54">
        <v>4</v>
      </c>
      <c r="P40" s="54">
        <v>2</v>
      </c>
      <c r="Q40" s="54" t="s">
        <v>35</v>
      </c>
      <c r="R40" s="54" t="s">
        <v>35</v>
      </c>
      <c r="S40" s="54" t="s">
        <v>35</v>
      </c>
      <c r="T40" s="54" t="s">
        <v>35</v>
      </c>
      <c r="U40" s="54"/>
      <c r="V40" s="54"/>
      <c r="W40" s="54"/>
      <c r="X40" s="54"/>
      <c r="Y40" s="54"/>
    </row>
    <row r="41" spans="1:25">
      <c r="A41"/>
      <c r="B41" s="54" t="s">
        <v>151</v>
      </c>
      <c r="C41" s="54" t="s">
        <v>156</v>
      </c>
      <c r="D41" s="84">
        <v>44012</v>
      </c>
      <c r="E41" s="56">
        <v>7.3</v>
      </c>
      <c r="F41" s="59">
        <v>9.2458706535692432</v>
      </c>
      <c r="G41" s="54">
        <v>10</v>
      </c>
      <c r="H41" s="54" t="s">
        <v>35</v>
      </c>
      <c r="I41" s="54" t="s">
        <v>35</v>
      </c>
      <c r="J41" s="54" t="s">
        <v>35</v>
      </c>
      <c r="K41" s="54" t="s">
        <v>35</v>
      </c>
      <c r="L41" s="54" t="s">
        <v>35</v>
      </c>
      <c r="M41" s="54" t="s">
        <v>35</v>
      </c>
      <c r="N41" s="54">
        <v>1</v>
      </c>
      <c r="O41" s="54">
        <v>5</v>
      </c>
      <c r="P41" s="54">
        <v>4</v>
      </c>
      <c r="Q41" s="54" t="s">
        <v>35</v>
      </c>
      <c r="R41" s="54" t="s">
        <v>35</v>
      </c>
      <c r="S41" s="54" t="s">
        <v>35</v>
      </c>
      <c r="T41" s="54" t="s">
        <v>35</v>
      </c>
      <c r="U41" s="54"/>
      <c r="V41" s="54"/>
      <c r="W41" s="54"/>
      <c r="X41" s="54"/>
      <c r="Y41" s="54"/>
    </row>
    <row r="42" spans="1:25">
      <c r="A42"/>
      <c r="B42" s="54" t="s">
        <v>146</v>
      </c>
      <c r="C42" s="54" t="s">
        <v>157</v>
      </c>
      <c r="D42" s="84">
        <v>44012</v>
      </c>
      <c r="E42" s="56">
        <v>7.4</v>
      </c>
      <c r="F42" s="57">
        <v>14.526590537474849</v>
      </c>
      <c r="G42" s="54">
        <v>10</v>
      </c>
      <c r="H42" s="54" t="s">
        <v>35</v>
      </c>
      <c r="I42" s="54" t="s">
        <v>35</v>
      </c>
      <c r="J42" s="54" t="s">
        <v>35</v>
      </c>
      <c r="K42" s="54" t="s">
        <v>35</v>
      </c>
      <c r="L42" s="54" t="s">
        <v>35</v>
      </c>
      <c r="M42" s="54" t="s">
        <v>35</v>
      </c>
      <c r="N42" s="54">
        <v>1</v>
      </c>
      <c r="O42" s="54">
        <v>6</v>
      </c>
      <c r="P42" s="54">
        <v>2</v>
      </c>
      <c r="Q42" s="54" t="s">
        <v>35</v>
      </c>
      <c r="R42" s="54">
        <v>1</v>
      </c>
      <c r="S42" s="54" t="s">
        <v>35</v>
      </c>
      <c r="T42" s="54"/>
      <c r="U42" s="54"/>
      <c r="V42" s="54"/>
      <c r="W42" s="54"/>
      <c r="X42" s="54"/>
      <c r="Y42" s="54"/>
    </row>
    <row r="43" spans="1:25">
      <c r="B43" s="54" t="s">
        <v>148</v>
      </c>
      <c r="C43" s="54" t="s">
        <v>157</v>
      </c>
      <c r="D43" s="84">
        <v>44012</v>
      </c>
      <c r="E43" s="56">
        <v>5.3</v>
      </c>
      <c r="F43" s="58">
        <v>17.899684868877646</v>
      </c>
      <c r="G43" s="54">
        <v>10</v>
      </c>
      <c r="H43" s="54" t="s">
        <v>35</v>
      </c>
      <c r="I43" s="54" t="s">
        <v>35</v>
      </c>
      <c r="J43" s="54" t="s">
        <v>35</v>
      </c>
      <c r="K43" s="54" t="s">
        <v>35</v>
      </c>
      <c r="L43" s="54">
        <v>2</v>
      </c>
      <c r="M43" s="54">
        <v>4</v>
      </c>
      <c r="N43" s="54">
        <v>3</v>
      </c>
      <c r="O43" s="54">
        <v>1</v>
      </c>
      <c r="P43" s="54" t="s">
        <v>35</v>
      </c>
      <c r="Q43" s="54" t="s">
        <v>35</v>
      </c>
      <c r="R43" s="54" t="s">
        <v>35</v>
      </c>
      <c r="S43" s="54" t="s">
        <v>35</v>
      </c>
      <c r="T43" s="54"/>
      <c r="U43" s="54"/>
      <c r="V43" s="54"/>
      <c r="W43" s="54"/>
      <c r="X43" s="54"/>
      <c r="Y43" s="54"/>
    </row>
    <row r="44" spans="1:25">
      <c r="B44" s="54" t="s">
        <v>149</v>
      </c>
      <c r="C44" s="54" t="s">
        <v>157</v>
      </c>
      <c r="D44" s="84">
        <v>44012</v>
      </c>
      <c r="E44" s="56">
        <v>6.8</v>
      </c>
      <c r="F44" s="59">
        <v>15.188169985127143</v>
      </c>
      <c r="G44" s="54">
        <v>10</v>
      </c>
      <c r="H44" s="54" t="s">
        <v>35</v>
      </c>
      <c r="I44" s="54" t="s">
        <v>35</v>
      </c>
      <c r="J44" s="54" t="s">
        <v>35</v>
      </c>
      <c r="K44" s="54" t="s">
        <v>35</v>
      </c>
      <c r="L44" s="54" t="s">
        <v>35</v>
      </c>
      <c r="M44" s="54">
        <v>1</v>
      </c>
      <c r="N44" s="54">
        <v>2</v>
      </c>
      <c r="O44" s="54">
        <v>6</v>
      </c>
      <c r="P44" s="54" t="s">
        <v>35</v>
      </c>
      <c r="Q44" s="54">
        <v>1</v>
      </c>
      <c r="R44" s="54" t="s">
        <v>35</v>
      </c>
      <c r="S44" s="54" t="s">
        <v>35</v>
      </c>
      <c r="T44" s="54"/>
      <c r="U44" s="54"/>
      <c r="V44" s="54"/>
      <c r="W44" s="54"/>
      <c r="X44" s="54"/>
      <c r="Y44" s="54"/>
    </row>
    <row r="45" spans="1:25">
      <c r="B45" s="54" t="s">
        <v>150</v>
      </c>
      <c r="C45" s="54" t="s">
        <v>157</v>
      </c>
      <c r="D45" s="84">
        <v>44012</v>
      </c>
      <c r="E45" s="56">
        <v>6.4</v>
      </c>
      <c r="F45" s="59">
        <v>19.764235376052351</v>
      </c>
      <c r="G45" s="54">
        <v>10</v>
      </c>
      <c r="H45" s="54" t="s">
        <v>35</v>
      </c>
      <c r="I45" s="54" t="s">
        <v>35</v>
      </c>
      <c r="J45" s="54" t="s">
        <v>35</v>
      </c>
      <c r="K45" s="54" t="s">
        <v>35</v>
      </c>
      <c r="L45" s="54">
        <v>1</v>
      </c>
      <c r="M45" s="54">
        <v>1</v>
      </c>
      <c r="N45" s="54">
        <v>3</v>
      </c>
      <c r="O45" s="54">
        <v>3</v>
      </c>
      <c r="P45" s="54">
        <v>2</v>
      </c>
      <c r="Q45" s="54" t="s">
        <v>35</v>
      </c>
      <c r="R45" s="54" t="s">
        <v>35</v>
      </c>
      <c r="S45" s="54" t="s">
        <v>35</v>
      </c>
      <c r="T45" s="54"/>
      <c r="U45" s="54"/>
      <c r="V45" s="54"/>
      <c r="W45" s="54"/>
      <c r="X45" s="54"/>
      <c r="Y45" s="54"/>
    </row>
    <row r="46" spans="1:25">
      <c r="B46" s="54" t="s">
        <v>151</v>
      </c>
      <c r="C46" s="54" t="s">
        <v>157</v>
      </c>
      <c r="D46" s="84">
        <v>44012</v>
      </c>
      <c r="E46" s="56">
        <v>7.6</v>
      </c>
      <c r="F46" s="59">
        <v>15.444576194437715</v>
      </c>
      <c r="G46" s="54">
        <v>10</v>
      </c>
      <c r="H46" s="54" t="s">
        <v>35</v>
      </c>
      <c r="I46" s="54" t="s">
        <v>35</v>
      </c>
      <c r="J46" s="54" t="s">
        <v>35</v>
      </c>
      <c r="K46" s="54" t="s">
        <v>35</v>
      </c>
      <c r="L46" s="54" t="s">
        <v>35</v>
      </c>
      <c r="M46" s="54" t="s">
        <v>35</v>
      </c>
      <c r="N46" s="54">
        <v>2</v>
      </c>
      <c r="O46" s="54">
        <v>3</v>
      </c>
      <c r="P46" s="54">
        <v>2</v>
      </c>
      <c r="Q46" s="54">
        <v>3</v>
      </c>
      <c r="R46" s="54" t="s">
        <v>35</v>
      </c>
      <c r="S46" s="54" t="s">
        <v>35</v>
      </c>
      <c r="T46" s="54"/>
      <c r="U46" s="54"/>
      <c r="V46" s="54"/>
      <c r="W46" s="54"/>
      <c r="X46" s="54"/>
      <c r="Y46" s="54"/>
    </row>
    <row r="47" spans="1:25">
      <c r="B47" s="54" t="s">
        <v>146</v>
      </c>
      <c r="C47" s="54" t="s">
        <v>158</v>
      </c>
      <c r="D47" s="84">
        <v>44012</v>
      </c>
      <c r="E47" s="54">
        <v>7355</v>
      </c>
      <c r="F47" s="54">
        <v>42</v>
      </c>
      <c r="G47" s="54">
        <v>10</v>
      </c>
      <c r="H47" s="54"/>
      <c r="I47" s="54">
        <v>1</v>
      </c>
      <c r="J47" s="54"/>
      <c r="K47" s="54">
        <v>1</v>
      </c>
      <c r="L47" s="54"/>
      <c r="M47" s="54">
        <v>1</v>
      </c>
      <c r="N47" s="54">
        <v>2</v>
      </c>
      <c r="O47" s="54">
        <v>3</v>
      </c>
      <c r="P47" s="54">
        <v>2</v>
      </c>
      <c r="Q47" s="54"/>
      <c r="R47" s="54"/>
      <c r="S47" s="54"/>
      <c r="T47" s="54"/>
      <c r="U47" s="54"/>
      <c r="V47" s="54"/>
      <c r="W47" s="54"/>
      <c r="X47" s="54"/>
      <c r="Y47" s="54"/>
    </row>
    <row r="48" spans="1:25">
      <c r="A48"/>
      <c r="B48" s="54" t="s">
        <v>148</v>
      </c>
      <c r="C48" s="54" t="s">
        <v>158</v>
      </c>
      <c r="D48" s="84">
        <v>44012</v>
      </c>
      <c r="E48" s="54">
        <v>7005</v>
      </c>
      <c r="F48" s="54">
        <v>32</v>
      </c>
      <c r="G48" s="54">
        <v>10</v>
      </c>
      <c r="H48" s="54"/>
      <c r="I48" s="54"/>
      <c r="J48" s="54">
        <v>1</v>
      </c>
      <c r="K48" s="54"/>
      <c r="L48" s="54"/>
      <c r="M48" s="54">
        <v>4</v>
      </c>
      <c r="N48" s="54"/>
      <c r="O48" s="54">
        <v>5</v>
      </c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>
      <c r="A49"/>
      <c r="B49" s="54" t="s">
        <v>149</v>
      </c>
      <c r="C49" s="54" t="s">
        <v>158</v>
      </c>
      <c r="D49" s="84">
        <v>44012</v>
      </c>
      <c r="E49" s="54">
        <v>6106</v>
      </c>
      <c r="F49" s="54">
        <v>49</v>
      </c>
      <c r="G49" s="54">
        <v>10</v>
      </c>
      <c r="H49" s="54"/>
      <c r="I49" s="54">
        <v>1</v>
      </c>
      <c r="J49" s="54"/>
      <c r="K49" s="54">
        <v>2</v>
      </c>
      <c r="L49" s="54">
        <v>1</v>
      </c>
      <c r="M49" s="54"/>
      <c r="N49" s="54">
        <v>4</v>
      </c>
      <c r="O49" s="54">
        <v>1</v>
      </c>
      <c r="P49" s="54">
        <v>1</v>
      </c>
      <c r="Q49" s="54"/>
      <c r="R49" s="54"/>
      <c r="S49" s="54"/>
      <c r="T49" s="54"/>
      <c r="U49" s="54"/>
      <c r="V49" s="54"/>
      <c r="W49" s="54"/>
      <c r="X49" s="54"/>
      <c r="Y49" s="54"/>
    </row>
    <row r="50" spans="1:25">
      <c r="A50"/>
      <c r="B50" s="54" t="s">
        <v>150</v>
      </c>
      <c r="C50" s="54" t="s">
        <v>158</v>
      </c>
      <c r="D50" s="84">
        <v>44012</v>
      </c>
      <c r="E50" s="54">
        <v>4771</v>
      </c>
      <c r="F50" s="54">
        <v>73</v>
      </c>
      <c r="G50" s="54">
        <v>10</v>
      </c>
      <c r="H50" s="54">
        <v>2</v>
      </c>
      <c r="I50" s="54"/>
      <c r="J50" s="54">
        <v>1</v>
      </c>
      <c r="K50" s="54">
        <v>2</v>
      </c>
      <c r="L50" s="54"/>
      <c r="M50" s="54">
        <v>2</v>
      </c>
      <c r="N50" s="54">
        <v>2</v>
      </c>
      <c r="O50" s="54"/>
      <c r="P50" s="54"/>
      <c r="Q50" s="54">
        <v>1</v>
      </c>
      <c r="R50" s="54"/>
      <c r="S50" s="54"/>
      <c r="T50" s="54"/>
      <c r="U50" s="54"/>
      <c r="V50" s="54"/>
      <c r="W50" s="54"/>
      <c r="X50" s="54"/>
      <c r="Y50" s="54"/>
    </row>
    <row r="51" spans="1:25">
      <c r="A51"/>
      <c r="B51" s="54" t="s">
        <v>151</v>
      </c>
      <c r="C51" s="54" t="s">
        <v>158</v>
      </c>
      <c r="D51" s="84">
        <v>44012</v>
      </c>
      <c r="E51" s="54">
        <v>5048</v>
      </c>
      <c r="F51" s="54">
        <v>60</v>
      </c>
      <c r="G51" s="54">
        <v>10</v>
      </c>
      <c r="H51" s="54">
        <v>1</v>
      </c>
      <c r="I51" s="54">
        <v>1</v>
      </c>
      <c r="J51" s="54">
        <v>1</v>
      </c>
      <c r="K51" s="54">
        <v>1</v>
      </c>
      <c r="L51" s="54"/>
      <c r="M51" s="54">
        <v>2</v>
      </c>
      <c r="N51" s="54">
        <v>3</v>
      </c>
      <c r="O51" s="54">
        <v>1</v>
      </c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spans="1:25">
      <c r="A52"/>
      <c r="B52" s="54" t="s">
        <v>146</v>
      </c>
      <c r="C52" s="54" t="s">
        <v>159</v>
      </c>
      <c r="D52" s="84">
        <v>44012</v>
      </c>
      <c r="E52" s="54">
        <v>3738</v>
      </c>
      <c r="F52" s="54">
        <v>72</v>
      </c>
      <c r="G52" s="54">
        <v>10</v>
      </c>
      <c r="H52" s="54">
        <v>2</v>
      </c>
      <c r="I52" s="54">
        <v>1</v>
      </c>
      <c r="J52" s="54">
        <v>2</v>
      </c>
      <c r="K52" s="54">
        <v>1</v>
      </c>
      <c r="L52" s="54">
        <v>1</v>
      </c>
      <c r="M52" s="54">
        <v>1</v>
      </c>
      <c r="N52" s="54"/>
      <c r="O52" s="54">
        <v>1</v>
      </c>
      <c r="P52" s="54">
        <v>1</v>
      </c>
      <c r="Q52" s="54"/>
      <c r="R52" s="54"/>
      <c r="S52" s="54"/>
      <c r="T52" s="54"/>
      <c r="U52" s="54"/>
      <c r="V52" s="54"/>
      <c r="W52" s="54"/>
      <c r="X52" s="54"/>
      <c r="Y52" s="54"/>
    </row>
    <row r="53" spans="1:25">
      <c r="A53"/>
      <c r="B53" s="54" t="s">
        <v>148</v>
      </c>
      <c r="C53" s="54" t="s">
        <v>159</v>
      </c>
      <c r="D53" s="84">
        <v>44012</v>
      </c>
      <c r="E53" s="54">
        <v>3910</v>
      </c>
      <c r="F53" s="54">
        <v>74</v>
      </c>
      <c r="G53" s="54">
        <v>10</v>
      </c>
      <c r="H53" s="54">
        <v>3</v>
      </c>
      <c r="I53" s="54">
        <v>1</v>
      </c>
      <c r="J53" s="54"/>
      <c r="K53" s="54">
        <v>1</v>
      </c>
      <c r="L53" s="54"/>
      <c r="M53" s="54">
        <v>2</v>
      </c>
      <c r="N53" s="54">
        <v>1</v>
      </c>
      <c r="O53" s="54">
        <v>2</v>
      </c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>
      <c r="B54" s="54" t="s">
        <v>149</v>
      </c>
      <c r="C54" s="54" t="s">
        <v>159</v>
      </c>
      <c r="D54" s="84">
        <v>44012</v>
      </c>
      <c r="E54" s="54">
        <v>6577</v>
      </c>
      <c r="F54" s="54">
        <v>65</v>
      </c>
      <c r="G54" s="54">
        <v>10</v>
      </c>
      <c r="H54" s="54">
        <v>2</v>
      </c>
      <c r="I54" s="54">
        <v>1</v>
      </c>
      <c r="J54" s="54"/>
      <c r="K54" s="54"/>
      <c r="L54" s="54"/>
      <c r="M54" s="54"/>
      <c r="N54" s="54">
        <v>1</v>
      </c>
      <c r="O54" s="54">
        <v>1</v>
      </c>
      <c r="P54" s="54">
        <v>2</v>
      </c>
      <c r="Q54" s="54">
        <v>3</v>
      </c>
      <c r="R54" s="54"/>
      <c r="S54" s="54"/>
      <c r="T54" s="54"/>
      <c r="U54" s="54"/>
      <c r="V54" s="54"/>
      <c r="W54" s="54"/>
      <c r="X54" s="54"/>
      <c r="Y54" s="54"/>
    </row>
    <row r="55" spans="1:25">
      <c r="B55" s="54" t="s">
        <v>150</v>
      </c>
      <c r="C55" s="54" t="s">
        <v>159</v>
      </c>
      <c r="D55" s="84">
        <v>44012</v>
      </c>
      <c r="E55" s="54">
        <v>1852</v>
      </c>
      <c r="F55" s="54">
        <v>88</v>
      </c>
      <c r="G55" s="54">
        <v>10</v>
      </c>
      <c r="H55" s="54">
        <v>3</v>
      </c>
      <c r="I55" s="54">
        <v>5</v>
      </c>
      <c r="J55" s="54"/>
      <c r="K55" s="54">
        <v>1</v>
      </c>
      <c r="L55" s="54"/>
      <c r="M55" s="54">
        <v>1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>
      <c r="A56"/>
      <c r="B56" s="54" t="s">
        <v>151</v>
      </c>
      <c r="C56" s="54" t="s">
        <v>159</v>
      </c>
      <c r="D56" s="84">
        <v>44012</v>
      </c>
      <c r="E56" s="54">
        <v>5821</v>
      </c>
      <c r="F56" s="54">
        <v>50</v>
      </c>
      <c r="G56" s="54">
        <v>10</v>
      </c>
      <c r="H56" s="54"/>
      <c r="I56" s="54"/>
      <c r="J56" s="54">
        <v>1</v>
      </c>
      <c r="K56" s="54">
        <v>3</v>
      </c>
      <c r="L56" s="54">
        <v>1</v>
      </c>
      <c r="M56" s="54">
        <v>1</v>
      </c>
      <c r="N56" s="54">
        <v>1</v>
      </c>
      <c r="O56" s="54"/>
      <c r="P56" s="54">
        <v>1</v>
      </c>
      <c r="Q56" s="54">
        <v>2</v>
      </c>
      <c r="R56" s="54"/>
      <c r="S56" s="54"/>
      <c r="T56" s="54"/>
      <c r="U56" s="54"/>
      <c r="V56" s="54"/>
      <c r="W56" s="54"/>
      <c r="X56" s="54"/>
      <c r="Y56" s="54"/>
    </row>
    <row r="58" spans="1:25">
      <c r="A58"/>
      <c r="B58" s="60" t="s">
        <v>160</v>
      </c>
    </row>
    <row r="59" spans="1:25">
      <c r="A59"/>
      <c r="B59" s="81" t="s">
        <v>93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3"/>
    </row>
    <row r="60" spans="1:25">
      <c r="A60"/>
      <c r="B60" s="82" t="s">
        <v>161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65"/>
    </row>
    <row r="61" spans="1:25">
      <c r="A61"/>
      <c r="B61" s="82" t="s">
        <v>162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65"/>
    </row>
    <row r="62" spans="1:25">
      <c r="A62"/>
      <c r="B62" s="6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65"/>
    </row>
    <row r="63" spans="1:25">
      <c r="A63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</row>
    <row r="66" spans="1:25">
      <c r="A66"/>
      <c r="B66" s="86" t="s">
        <v>38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ht="17.25">
      <c r="A67"/>
      <c r="B67" s="87" t="s">
        <v>39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66:Y66"/>
    <mergeCell ref="B67:Y67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3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7:Y17 B17:C17 D17:D24 B27:Y3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:D24 D27:D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24 B27:Y3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2:T2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2:T24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 B47:Y5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7:Y56 B12:Y31 G32:G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7"/>
  <sheetViews>
    <sheetView tabSelected="1" workbookViewId="0">
      <selection activeCell="U6" sqref="U6:X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94"/>
      <c r="H1" s="94"/>
      <c r="I1" s="94"/>
      <c r="J1" s="4"/>
      <c r="K1" s="4"/>
      <c r="L1" s="4"/>
      <c r="M1" s="4"/>
      <c r="N1" s="4"/>
      <c r="O1" s="6"/>
      <c r="P1" s="4"/>
      <c r="Q1" s="6"/>
      <c r="R1" s="4"/>
      <c r="S1" s="4"/>
      <c r="T1" s="85"/>
      <c r="U1" s="4"/>
      <c r="V1" s="4"/>
      <c r="W1" s="4"/>
      <c r="X1" s="4"/>
      <c r="Y1" s="4"/>
    </row>
    <row r="2" spans="1:25" ht="20.25">
      <c r="B2" s="95" t="s">
        <v>163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>
      <c r="B3" s="96" t="s">
        <v>164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8"/>
      <c r="B4" s="9" t="s">
        <v>165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7" t="s">
        <v>166</v>
      </c>
      <c r="C5" s="12" t="s">
        <v>167</v>
      </c>
      <c r="D5" s="13"/>
      <c r="E5" s="14" t="s">
        <v>168</v>
      </c>
      <c r="F5" s="15"/>
      <c r="G5" s="100" t="s">
        <v>169</v>
      </c>
      <c r="H5" s="100"/>
      <c r="I5" s="16"/>
      <c r="J5" s="101">
        <v>44041</v>
      </c>
      <c r="K5" s="101"/>
      <c r="L5" s="101"/>
      <c r="M5" s="101"/>
      <c r="N5" s="101"/>
      <c r="O5" s="16"/>
      <c r="P5" s="17" t="s">
        <v>170</v>
      </c>
      <c r="Q5" s="18"/>
      <c r="R5" s="19"/>
      <c r="S5" s="14"/>
      <c r="T5" s="14"/>
      <c r="U5" s="102">
        <v>44043</v>
      </c>
      <c r="V5" s="103"/>
      <c r="W5" s="103"/>
      <c r="X5" s="103"/>
      <c r="Y5" s="20"/>
    </row>
    <row r="6" spans="1:25">
      <c r="A6" s="8"/>
      <c r="B6" s="98"/>
      <c r="C6" s="21" t="s">
        <v>171</v>
      </c>
      <c r="D6" s="22"/>
      <c r="E6" s="23" t="s">
        <v>172</v>
      </c>
      <c r="F6" s="24"/>
      <c r="G6" s="88" t="s">
        <v>173</v>
      </c>
      <c r="H6" s="88"/>
      <c r="I6" s="25"/>
      <c r="J6" s="104">
        <v>43902</v>
      </c>
      <c r="K6" s="104"/>
      <c r="L6" s="104"/>
      <c r="M6" s="104"/>
      <c r="N6" s="104"/>
      <c r="O6" s="25"/>
      <c r="P6" s="26" t="s">
        <v>174</v>
      </c>
      <c r="Q6" s="27"/>
      <c r="R6" s="27"/>
      <c r="S6" s="25"/>
      <c r="T6" s="27"/>
      <c r="U6" s="90"/>
      <c r="V6" s="90"/>
      <c r="W6" s="90"/>
      <c r="X6" s="90"/>
      <c r="Y6" s="28" t="s">
        <v>175</v>
      </c>
    </row>
    <row r="7" spans="1:25">
      <c r="A7" s="8"/>
      <c r="B7" s="98"/>
      <c r="C7" s="21" t="s">
        <v>176</v>
      </c>
      <c r="D7" s="22"/>
      <c r="E7" s="29"/>
      <c r="F7" s="30"/>
      <c r="G7" s="88" t="s">
        <v>177</v>
      </c>
      <c r="H7" s="88"/>
      <c r="I7" s="25"/>
      <c r="J7" s="89"/>
      <c r="K7" s="89"/>
      <c r="L7" s="89"/>
      <c r="M7" s="89"/>
      <c r="N7" s="89"/>
      <c r="O7" s="25"/>
      <c r="P7" s="26" t="s">
        <v>178</v>
      </c>
      <c r="Q7" s="29"/>
      <c r="R7" s="29"/>
      <c r="S7" s="29"/>
      <c r="T7" s="29"/>
      <c r="U7" s="90"/>
      <c r="V7" s="90"/>
      <c r="W7" s="90"/>
      <c r="X7" s="90"/>
      <c r="Y7" s="31"/>
    </row>
    <row r="8" spans="1:25" ht="17.25" thickBot="1">
      <c r="A8" s="32"/>
      <c r="B8" s="99"/>
      <c r="C8" s="33" t="s">
        <v>179</v>
      </c>
      <c r="D8" s="34"/>
      <c r="E8" s="35"/>
      <c r="F8" s="36"/>
      <c r="G8" s="91"/>
      <c r="H8" s="91"/>
      <c r="I8" s="37"/>
      <c r="J8" s="92"/>
      <c r="K8" s="92"/>
      <c r="L8" s="92"/>
      <c r="M8" s="92"/>
      <c r="N8" s="92"/>
      <c r="O8" s="37"/>
      <c r="P8" s="38"/>
      <c r="Q8" s="35"/>
      <c r="R8" s="35"/>
      <c r="S8" s="35"/>
      <c r="T8" s="35"/>
      <c r="U8" s="93"/>
      <c r="V8" s="93"/>
      <c r="W8" s="93"/>
      <c r="X8" s="93"/>
      <c r="Y8" s="39"/>
    </row>
    <row r="9" spans="1:25" ht="18" thickTop="1" thickBot="1">
      <c r="B9" s="40" t="s">
        <v>180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혜인농장</v>
      </c>
      <c r="C10" s="46" t="s">
        <v>181</v>
      </c>
      <c r="D10" s="108">
        <f>ROUNDUP((J5-J6+1)/7,0)</f>
        <v>20</v>
      </c>
      <c r="E10" s="109" t="s">
        <v>191</v>
      </c>
      <c r="F10" s="110">
        <f>(J5-J6+1)-((D10-1)*7)</f>
        <v>7</v>
      </c>
      <c r="G10" s="111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A12"/>
      <c r="B12" s="54" t="s">
        <v>182</v>
      </c>
      <c r="C12" s="54" t="s">
        <v>183</v>
      </c>
      <c r="D12" s="84">
        <v>44041</v>
      </c>
      <c r="E12" s="54">
        <v>39</v>
      </c>
      <c r="F12" s="54">
        <v>64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A13"/>
      <c r="B13" s="54" t="s">
        <v>184</v>
      </c>
      <c r="C13" s="54" t="s">
        <v>183</v>
      </c>
      <c r="D13" s="84">
        <v>44041</v>
      </c>
      <c r="E13" s="54">
        <v>153</v>
      </c>
      <c r="F13" s="54">
        <v>73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A14"/>
      <c r="B14" s="54" t="s">
        <v>185</v>
      </c>
      <c r="C14" s="54" t="s">
        <v>183</v>
      </c>
      <c r="D14" s="84">
        <v>44041</v>
      </c>
      <c r="E14" s="54">
        <v>161</v>
      </c>
      <c r="F14" s="54">
        <v>157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A15"/>
      <c r="B15" s="54" t="s">
        <v>186</v>
      </c>
      <c r="C15" s="54" t="s">
        <v>183</v>
      </c>
      <c r="D15" s="84">
        <v>44041</v>
      </c>
      <c r="E15" s="54">
        <v>39</v>
      </c>
      <c r="F15" s="54">
        <v>64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A16"/>
      <c r="B16" s="54" t="s">
        <v>187</v>
      </c>
      <c r="C16" s="54" t="s">
        <v>183</v>
      </c>
      <c r="D16" s="84">
        <v>44041</v>
      </c>
      <c r="E16" s="54">
        <v>41</v>
      </c>
      <c r="F16" s="54">
        <v>56</v>
      </c>
      <c r="G16" s="54">
        <v>10</v>
      </c>
      <c r="H16" s="54">
        <v>10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>
      <c r="A17"/>
      <c r="B17" s="54" t="s">
        <v>182</v>
      </c>
      <c r="C17" s="54" t="s">
        <v>188</v>
      </c>
      <c r="D17" s="84">
        <v>44041</v>
      </c>
      <c r="E17" s="54">
        <v>20</v>
      </c>
      <c r="F17" s="54">
        <v>50</v>
      </c>
      <c r="G17" s="54">
        <v>10</v>
      </c>
      <c r="H17" s="54">
        <v>10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>
      <c r="A18"/>
      <c r="B18" s="54" t="s">
        <v>184</v>
      </c>
      <c r="C18" s="54" t="s">
        <v>188</v>
      </c>
      <c r="D18" s="84">
        <v>44041</v>
      </c>
      <c r="E18" s="54">
        <v>26</v>
      </c>
      <c r="F18" s="54">
        <v>38</v>
      </c>
      <c r="G18" s="54">
        <v>10</v>
      </c>
      <c r="H18" s="54">
        <v>10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>
      <c r="A19"/>
      <c r="B19" s="54" t="s">
        <v>185</v>
      </c>
      <c r="C19" s="54" t="s">
        <v>188</v>
      </c>
      <c r="D19" s="84">
        <v>44041</v>
      </c>
      <c r="E19" s="54">
        <v>49</v>
      </c>
      <c r="F19" s="54">
        <v>212</v>
      </c>
      <c r="G19" s="54">
        <v>10</v>
      </c>
      <c r="H19" s="54">
        <v>10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>
      <c r="A20"/>
      <c r="B20" s="54" t="s">
        <v>186</v>
      </c>
      <c r="C20" s="54" t="s">
        <v>188</v>
      </c>
      <c r="D20" s="84">
        <v>44041</v>
      </c>
      <c r="E20" s="54">
        <v>17</v>
      </c>
      <c r="F20" s="54">
        <v>65</v>
      </c>
      <c r="G20" s="54">
        <v>10</v>
      </c>
      <c r="H20" s="54">
        <v>10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>
      <c r="A21"/>
      <c r="B21" s="54" t="s">
        <v>187</v>
      </c>
      <c r="C21" s="54" t="s">
        <v>188</v>
      </c>
      <c r="D21" s="84">
        <v>44041</v>
      </c>
      <c r="E21" s="54">
        <v>11</v>
      </c>
      <c r="F21" s="54">
        <v>109</v>
      </c>
      <c r="G21" s="54">
        <v>10</v>
      </c>
      <c r="H21" s="54">
        <v>10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>
      <c r="A22"/>
      <c r="B22" s="54" t="s">
        <v>182</v>
      </c>
      <c r="C22" s="54" t="s">
        <v>189</v>
      </c>
      <c r="D22" s="84">
        <v>44041</v>
      </c>
      <c r="E22" s="54">
        <v>2553</v>
      </c>
      <c r="F22" s="54">
        <v>34</v>
      </c>
      <c r="G22" s="54">
        <v>10</v>
      </c>
      <c r="H22" s="54"/>
      <c r="I22" s="54">
        <v>1</v>
      </c>
      <c r="J22" s="54">
        <v>2</v>
      </c>
      <c r="K22" s="54">
        <v>3</v>
      </c>
      <c r="L22" s="54">
        <v>4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>
      <c r="A23"/>
      <c r="B23" s="54" t="s">
        <v>184</v>
      </c>
      <c r="C23" s="54" t="s">
        <v>189</v>
      </c>
      <c r="D23" s="84">
        <v>44041</v>
      </c>
      <c r="E23" s="54">
        <v>2161</v>
      </c>
      <c r="F23" s="54">
        <v>45</v>
      </c>
      <c r="G23" s="54">
        <v>10</v>
      </c>
      <c r="H23" s="54"/>
      <c r="I23" s="54">
        <v>1</v>
      </c>
      <c r="J23" s="54">
        <v>3</v>
      </c>
      <c r="K23" s="54">
        <v>4</v>
      </c>
      <c r="L23" s="54">
        <v>2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>
      <c r="A24"/>
      <c r="B24" s="54" t="s">
        <v>185</v>
      </c>
      <c r="C24" s="54" t="s">
        <v>189</v>
      </c>
      <c r="D24" s="84">
        <v>44041</v>
      </c>
      <c r="E24" s="54">
        <v>2782</v>
      </c>
      <c r="F24" s="54">
        <v>36</v>
      </c>
      <c r="G24" s="54">
        <v>10</v>
      </c>
      <c r="H24" s="54"/>
      <c r="I24" s="54"/>
      <c r="J24" s="54">
        <v>2</v>
      </c>
      <c r="K24" s="54">
        <v>3</v>
      </c>
      <c r="L24" s="54">
        <v>4</v>
      </c>
      <c r="M24" s="54">
        <v>1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>
      <c r="B25" s="54" t="s">
        <v>186</v>
      </c>
      <c r="C25" s="54" t="s">
        <v>189</v>
      </c>
      <c r="D25" s="84">
        <v>44041</v>
      </c>
      <c r="E25" s="54">
        <v>1496</v>
      </c>
      <c r="F25" s="54">
        <v>57</v>
      </c>
      <c r="G25" s="54">
        <v>10</v>
      </c>
      <c r="H25" s="54">
        <v>2</v>
      </c>
      <c r="I25" s="54"/>
      <c r="J25" s="54">
        <v>4</v>
      </c>
      <c r="K25" s="54">
        <v>4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>
      <c r="A26"/>
      <c r="B26" s="54" t="s">
        <v>187</v>
      </c>
      <c r="C26" s="54" t="s">
        <v>189</v>
      </c>
      <c r="D26" s="84">
        <v>44041</v>
      </c>
      <c r="E26" s="54">
        <v>2482</v>
      </c>
      <c r="F26" s="54">
        <v>39</v>
      </c>
      <c r="G26" s="54">
        <v>10</v>
      </c>
      <c r="H26" s="54"/>
      <c r="I26" s="54">
        <v>1</v>
      </c>
      <c r="J26" s="54">
        <v>2</v>
      </c>
      <c r="K26" s="54">
        <v>5</v>
      </c>
      <c r="L26" s="54">
        <v>1</v>
      </c>
      <c r="M26" s="54">
        <v>1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8" spans="1:25">
      <c r="A28"/>
      <c r="B28" s="60" t="s">
        <v>190</v>
      </c>
    </row>
    <row r="29" spans="1:25">
      <c r="A29"/>
      <c r="B29" s="8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</row>
    <row r="30" spans="1:25">
      <c r="A30"/>
      <c r="B30" s="8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65"/>
    </row>
    <row r="31" spans="1:25">
      <c r="A31"/>
      <c r="B31" s="8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5"/>
    </row>
    <row r="32" spans="1:25">
      <c r="A32"/>
      <c r="B32" s="6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5"/>
    </row>
    <row r="33" spans="1:25">
      <c r="A33"/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</row>
    <row r="36" spans="1:25">
      <c r="A36"/>
      <c r="B36" s="86" t="s">
        <v>38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ht="17.25">
      <c r="A37"/>
      <c r="B37" s="87" t="s">
        <v>39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6:Y36"/>
    <mergeCell ref="B37:Y37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2:T2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22:T24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7:Y17 B17:C17 D17:D24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:D24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24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4"/>
  <sheetViews>
    <sheetView topLeftCell="A11" zoomScale="70" zoomScaleNormal="70" workbookViewId="0">
      <selection activeCell="O30" sqref="O30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5" t="s">
        <v>40</v>
      </c>
      <c r="C1" s="106"/>
      <c r="D1" s="106"/>
      <c r="E1" s="107"/>
      <c r="F1" s="105" t="s">
        <v>41</v>
      </c>
      <c r="G1" s="106"/>
      <c r="H1" s="106"/>
      <c r="I1" s="107"/>
      <c r="J1" s="105" t="s">
        <v>42</v>
      </c>
      <c r="K1" s="106"/>
      <c r="L1" s="106"/>
      <c r="M1" s="107"/>
      <c r="N1" s="105" t="s">
        <v>43</v>
      </c>
      <c r="O1" s="106"/>
      <c r="P1" s="106"/>
      <c r="Q1" s="107"/>
      <c r="R1" s="105" t="s">
        <v>44</v>
      </c>
      <c r="S1" s="106"/>
      <c r="T1" s="106"/>
      <c r="U1" s="107"/>
      <c r="V1" s="105" t="s">
        <v>45</v>
      </c>
      <c r="W1" s="106"/>
      <c r="X1" s="106"/>
      <c r="Y1" s="107"/>
      <c r="Z1" s="105" t="s">
        <v>46</v>
      </c>
      <c r="AA1" s="106"/>
      <c r="AB1" s="106"/>
      <c r="AC1" s="107"/>
    </row>
    <row r="2" spans="1:29">
      <c r="B2" s="70" t="s">
        <v>47</v>
      </c>
      <c r="C2" s="71"/>
      <c r="D2" s="71"/>
      <c r="E2" s="72" t="s">
        <v>48</v>
      </c>
      <c r="F2" s="70"/>
      <c r="G2" s="71"/>
      <c r="H2" s="71"/>
      <c r="I2" s="72"/>
      <c r="J2" s="70"/>
      <c r="K2" s="71"/>
      <c r="L2" s="71"/>
      <c r="M2" s="72"/>
      <c r="N2" s="70"/>
      <c r="O2" s="71"/>
      <c r="P2" s="71"/>
      <c r="Q2" s="72"/>
      <c r="R2" s="70"/>
      <c r="S2" s="71"/>
      <c r="T2" s="71"/>
      <c r="U2" s="72"/>
      <c r="V2" s="70"/>
      <c r="W2" s="71"/>
      <c r="X2" s="71"/>
      <c r="Y2" s="72"/>
      <c r="Z2" s="70"/>
      <c r="AA2" s="71"/>
      <c r="AB2" s="71"/>
      <c r="AC2" s="72"/>
    </row>
    <row r="3" spans="1:29">
      <c r="A3" t="s">
        <v>49</v>
      </c>
      <c r="B3" s="73">
        <f ca="1">IFERROR(AVERAGEIF(INDIRECT(B$1&amp;"!$C$12:$C$500"),$A3,INDIRECT(B$1&amp;"!$E$12:$E$500")),NA())</f>
        <v>2.52</v>
      </c>
      <c r="C3" s="74">
        <f ca="1">IF(SUMIF(INDIRECT(B$1&amp;"!$C$12:$C$500"),$A3,INDIRECT(B$1&amp;"!$G$12:$G$500"))=0,NA(),SUMIF(INDIRECT(B$1&amp;"!$C$12:$C$500"),$A3,INDIRECT(B$1&amp;"!$G$12:$G$500")))</f>
        <v>50</v>
      </c>
      <c r="D3" s="74">
        <f ca="1">SUMIF(INDIRECT(B$1&amp;"!$C$12:$C$500"),$A3,INDIRECT(B$1&amp;"!$h$12:$h$500"))</f>
        <v>17</v>
      </c>
      <c r="E3" s="75">
        <f ca="1">IFERROR((1-D3/C3),NA())</f>
        <v>0.65999999999999992</v>
      </c>
      <c r="F3" s="73">
        <f ca="1">IFERROR(AVERAGEIF(INDIRECT(F$1&amp;"!$C$12:$C$500"),$A3,INDIRECT(F$1&amp;"!$E$12:$E$500")),NA())</f>
        <v>4.88</v>
      </c>
      <c r="G3" s="74">
        <f ca="1">IF(SUMIF(INDIRECT(F$1&amp;"!$C$12:$C$500"),$A3,INDIRECT(F$1&amp;"!$G$12:$G$500"))=0,NA(),SUMIF(INDIRECT(F$1&amp;"!$C$12:$C$500"),$A3,INDIRECT(F$1&amp;"!$G$12:$G$500")))</f>
        <v>50</v>
      </c>
      <c r="H3" s="74">
        <f ca="1">SUMIF(INDIRECT(F$1&amp;"!$C$12:$C$500"),$A3,INDIRECT(F$1&amp;"!$h$12:$h$500"))</f>
        <v>0</v>
      </c>
      <c r="I3" s="75">
        <f ca="1">IFERROR((1-H3/G3),NA())</f>
        <v>1</v>
      </c>
      <c r="J3" s="73" t="e">
        <f ca="1">IFERROR(AVERAGEIF(INDIRECT(J$1&amp;"!$C$12:$C$500"),$A3,INDIRECT(J$1&amp;"!$E$12:$E$500")),NA())</f>
        <v>#N/A</v>
      </c>
      <c r="K3" s="74" t="e">
        <f ca="1">IF(SUMIF(INDIRECT(J$1&amp;"!$C$12:$C$500"),$A3,INDIRECT(J$1&amp;"!$G$12:$G$500"))=0,NA(),SUMIF(INDIRECT(J$1&amp;"!$C$12:$C$500"),$A3,INDIRECT(J$1&amp;"!$G$12:$G$500")))</f>
        <v>#N/A</v>
      </c>
      <c r="L3" s="74">
        <f ca="1">SUMIF(INDIRECT(J$1&amp;"!$C$12:$C$500"),$A3,INDIRECT(J$1&amp;"!$h$12:$h$500"))</f>
        <v>0</v>
      </c>
      <c r="M3" s="75" t="e">
        <f ca="1">IFERROR((1-L3/K3),NA())</f>
        <v>#N/A</v>
      </c>
      <c r="N3" s="73">
        <f ca="1">IFERROR(AVERAGEIF(INDIRECT(N$1&amp;"!$C$12:$C$500"),$A3,INDIRECT(N$1&amp;"!$E$12:$E$500")),NA())</f>
        <v>11</v>
      </c>
      <c r="O3" s="74">
        <f ca="1">IF(SUMIF(INDIRECT(N$1&amp;"!$C$12:$C$500"),$A3,INDIRECT(N$1&amp;"!$G$12:$G$500"))=0,NA(),SUMIF(INDIRECT(N$1&amp;"!$C$12:$C$500"),$A3,INDIRECT(N$1&amp;"!$G$12:$G$500")))</f>
        <v>50</v>
      </c>
      <c r="P3" s="74">
        <f ca="1">SUMIF(INDIRECT(N$1&amp;"!$C$12:$C$500"),$A3,INDIRECT(N$1&amp;"!$h$12:$h$500"))</f>
        <v>0</v>
      </c>
      <c r="Q3" s="75">
        <f ca="1">IFERROR((1-P3/O3),NA())</f>
        <v>1</v>
      </c>
      <c r="R3" s="73" t="e">
        <f ca="1">IFERROR(AVERAGEIF(INDIRECT(R$1&amp;"!$C$12:$C$500"),$A3,INDIRECT(R$1&amp;"!$E$12:$E$500")),NA())</f>
        <v>#N/A</v>
      </c>
      <c r="S3" s="74" t="e">
        <f ca="1">IF(SUMIF(INDIRECT(R$1&amp;"!$C$12:$C$500"),$A3,INDIRECT(R$1&amp;"!$G$12:$G$500"))=0,NA(),SUMIF(INDIRECT(R$1&amp;"!$C$12:$C$500"),$A3,INDIRECT(R$1&amp;"!$G$12:$G$500")))</f>
        <v>#N/A</v>
      </c>
      <c r="T3" s="74">
        <f ca="1">SUMIF(INDIRECT(R$1&amp;"!$C$12:$C$500"),$A3,INDIRECT(R$1&amp;"!$h$12:$h$500"))</f>
        <v>0</v>
      </c>
      <c r="U3" s="75" t="e">
        <f ca="1">IFERROR((1-T3/S3),NA())</f>
        <v>#N/A</v>
      </c>
      <c r="V3" s="73" t="e">
        <f ca="1">IFERROR(AVERAGEIF(INDIRECT(V$1&amp;"!$C$12:$C$500"),$A3,INDIRECT(V$1&amp;"!$E$12:$E$500")),NA())</f>
        <v>#N/A</v>
      </c>
      <c r="W3" s="74" t="e">
        <f ca="1">IF(SUMIF(INDIRECT(V$1&amp;"!$C$12:$C$500"),$A3,INDIRECT(V$1&amp;"!$G$12:$G$500"))=0,NA(),SUMIF(INDIRECT(V$1&amp;"!$C$12:$C$500"),$A3,INDIRECT(V$1&amp;"!$G$12:$G$500")))</f>
        <v>#REF!</v>
      </c>
      <c r="X3" s="74" t="e">
        <f ca="1">SUMIF(INDIRECT(V$1&amp;"!$C$12:$C$500"),$A3,INDIRECT(V$1&amp;"!$h$12:$h$500"))</f>
        <v>#REF!</v>
      </c>
      <c r="Y3" s="75" t="e">
        <f ca="1">IFERROR((1-X3/W3),NA())</f>
        <v>#N/A</v>
      </c>
      <c r="Z3" s="73" t="e">
        <f ca="1">IFERROR(AVERAGEIF(INDIRECT(Z$1&amp;"!$C$12:$C$500"),$A3,INDIRECT(Z$1&amp;"!$E$12:$E$500")),NA())</f>
        <v>#N/A</v>
      </c>
      <c r="AA3" s="74" t="e">
        <f ca="1">IF(SUMIF(INDIRECT(Z$1&amp;"!$C$12:$C$500"),$A3,INDIRECT(Z$1&amp;"!$G$12:$G$500"))=0,NA(),SUMIF(INDIRECT(Z$1&amp;"!$C$12:$C$500"),$A3,INDIRECT(Z$1&amp;"!$G$12:$G$500")))</f>
        <v>#REF!</v>
      </c>
      <c r="AB3" s="74" t="e">
        <f ca="1">SUMIF(INDIRECT(Z$1&amp;"!$C$12:$C$500"),$A3,INDIRECT(Z$1&amp;"!$h$12:$h$500"))</f>
        <v>#REF!</v>
      </c>
      <c r="AC3" s="75" t="e">
        <f ca="1">IFERROR((1-AB3/AA3),NA())</f>
        <v>#N/A</v>
      </c>
    </row>
    <row r="4" spans="1:29">
      <c r="A4" t="s">
        <v>50</v>
      </c>
      <c r="B4" s="73">
        <f t="shared" ref="B4:B14" ca="1" si="0">IFERROR(AVERAGEIF(INDIRECT(B$1&amp;"!$C$12:$C$500"),$A4,INDIRECT(B$1&amp;"!$E$12:$E$500")),NA())</f>
        <v>0.02</v>
      </c>
      <c r="C4" s="74">
        <f t="shared" ref="C4:C14" ca="1" si="1">IF(SUMIF(INDIRECT(B$1&amp;"!$C$12:$C$500"),$A4,INDIRECT(B$1&amp;"!$G$12:$G$500"))=0,NA(),SUMIF(INDIRECT(B$1&amp;"!$C$12:$C$500"),$A4,INDIRECT(B$1&amp;"!$G$12:$G$500")))</f>
        <v>50</v>
      </c>
      <c r="D4" s="74">
        <f t="shared" ref="D4:D14" ca="1" si="2">SUMIF(INDIRECT(B$1&amp;"!$C$12:$C$500"),$A4,INDIRECT(B$1&amp;"!$h$12:$h$500"))</f>
        <v>49</v>
      </c>
      <c r="E4" s="75">
        <f t="shared" ref="E4:E14" ca="1" si="3">IFERROR((1-D4/C4),NA())</f>
        <v>2.0000000000000018E-2</v>
      </c>
      <c r="F4" s="73">
        <f t="shared" ref="F4:F14" ca="1" si="4">IFERROR(AVERAGEIF(INDIRECT(F$1&amp;"!$C$12:$C$500"),$A4,INDIRECT(F$1&amp;"!$E$12:$E$500")),NA())</f>
        <v>0.04</v>
      </c>
      <c r="G4" s="74">
        <f t="shared" ref="G4:G14" ca="1" si="5">IF(SUMIF(INDIRECT(F$1&amp;"!$C$12:$C$500"),$A4,INDIRECT(F$1&amp;"!$G$12:$G$500"))=0,NA(),SUMIF(INDIRECT(F$1&amp;"!$C$12:$C$500"),$A4,INDIRECT(F$1&amp;"!$G$12:$G$500")))</f>
        <v>50</v>
      </c>
      <c r="H4" s="74">
        <f t="shared" ref="H4:H14" ca="1" si="6">SUMIF(INDIRECT(F$1&amp;"!$C$12:$C$500"),$A4,INDIRECT(F$1&amp;"!$h$12:$h$500"))</f>
        <v>48</v>
      </c>
      <c r="I4" s="75">
        <f t="shared" ref="I4:I14" ca="1" si="7">IFERROR((1-H4/G4),NA())</f>
        <v>4.0000000000000036E-2</v>
      </c>
      <c r="J4" s="73" t="e">
        <f t="shared" ref="J4:J14" ca="1" si="8">IFERROR(AVERAGEIF(INDIRECT(J$1&amp;"!$C$12:$C$500"),$A4,INDIRECT(J$1&amp;"!$E$12:$E$500")),NA())</f>
        <v>#N/A</v>
      </c>
      <c r="K4" s="74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4">
        <f t="shared" ref="L4:L14" ca="1" si="10">SUMIF(INDIRECT(J$1&amp;"!$C$12:$C$500"),$A4,INDIRECT(J$1&amp;"!$h$12:$h$500"))</f>
        <v>0</v>
      </c>
      <c r="M4" s="75" t="e">
        <f t="shared" ref="M4:M14" ca="1" si="11">IFERROR((1-L4/K4),NA())</f>
        <v>#N/A</v>
      </c>
      <c r="N4" s="73">
        <f t="shared" ref="N4:N14" ca="1" si="12">IFERROR(AVERAGEIF(INDIRECT(N$1&amp;"!$C$12:$C$500"),$A4,INDIRECT(N$1&amp;"!$E$12:$E$500")),NA())</f>
        <v>6.28</v>
      </c>
      <c r="O4" s="74">
        <f t="shared" ref="O4:O14" ca="1" si="13">IF(SUMIF(INDIRECT(N$1&amp;"!$C$12:$C$500"),$A4,INDIRECT(N$1&amp;"!$G$12:$G$500"))=0,NA(),SUMIF(INDIRECT(N$1&amp;"!$C$12:$C$500"),$A4,INDIRECT(N$1&amp;"!$G$12:$G$500")))</f>
        <v>50</v>
      </c>
      <c r="P4" s="74">
        <f t="shared" ref="P4:P14" ca="1" si="14">SUMIF(INDIRECT(N$1&amp;"!$C$12:$C$500"),$A4,INDIRECT(N$1&amp;"!$h$12:$h$500"))</f>
        <v>0</v>
      </c>
      <c r="Q4" s="75">
        <f t="shared" ref="Q4:Q14" ca="1" si="15">IFERROR((1-P4/O4),NA())</f>
        <v>1</v>
      </c>
      <c r="R4" s="73" t="e">
        <f t="shared" ref="R4:R14" ca="1" si="16">IFERROR(AVERAGEIF(INDIRECT(R$1&amp;"!$C$12:$C$500"),$A4,INDIRECT(R$1&amp;"!$E$12:$E$500")),NA())</f>
        <v>#N/A</v>
      </c>
      <c r="S4" s="74" t="e">
        <f t="shared" ref="S4:S14" ca="1" si="17">IF(SUMIF(INDIRECT(R$1&amp;"!$C$12:$C$500"),$A4,INDIRECT(R$1&amp;"!$G$12:$G$500"))=0,NA(),SUMIF(INDIRECT(R$1&amp;"!$C$12:$C$500"),$A4,INDIRECT(R$1&amp;"!$G$12:$G$500")))</f>
        <v>#N/A</v>
      </c>
      <c r="T4" s="74">
        <f t="shared" ref="T4:T14" ca="1" si="18">SUMIF(INDIRECT(R$1&amp;"!$C$12:$C$500"),$A4,INDIRECT(R$1&amp;"!$h$12:$h$500"))</f>
        <v>0</v>
      </c>
      <c r="U4" s="75" t="e">
        <f t="shared" ref="U4:U14" ca="1" si="19">IFERROR((1-T4/S4),NA())</f>
        <v>#N/A</v>
      </c>
      <c r="V4" s="73" t="e">
        <f t="shared" ref="V4:V14" ca="1" si="20">IFERROR(AVERAGEIF(INDIRECT(V$1&amp;"!$C$12:$C$500"),$A4,INDIRECT(V$1&amp;"!$E$12:$E$500")),NA())</f>
        <v>#N/A</v>
      </c>
      <c r="W4" s="74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4" t="e">
        <f t="shared" ref="X4:X14" ca="1" si="22">SUMIF(INDIRECT(V$1&amp;"!$C$12:$C$500"),$A4,INDIRECT(V$1&amp;"!$h$12:$h$500"))</f>
        <v>#REF!</v>
      </c>
      <c r="Y4" s="75" t="e">
        <f t="shared" ref="Y4:Y14" ca="1" si="23">IFERROR((1-X4/W4),NA())</f>
        <v>#N/A</v>
      </c>
      <c r="Z4" s="73" t="e">
        <f t="shared" ref="Z4:Z14" ca="1" si="24">IFERROR(AVERAGEIF(INDIRECT(Z$1&amp;"!$C$12:$C$500"),$A4,INDIRECT(Z$1&amp;"!$E$12:$E$500")),NA())</f>
        <v>#N/A</v>
      </c>
      <c r="AA4" s="74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4" t="e">
        <f t="shared" ref="AB4:AB14" ca="1" si="26">SUMIF(INDIRECT(Z$1&amp;"!$C$12:$C$500"),$A4,INDIRECT(Z$1&amp;"!$h$12:$h$500"))</f>
        <v>#REF!</v>
      </c>
      <c r="AC4" s="75" t="e">
        <f t="shared" ref="AC4:AC14" ca="1" si="27">IFERROR((1-AB4/AA4),NA())</f>
        <v>#N/A</v>
      </c>
    </row>
    <row r="5" spans="1:29">
      <c r="A5" t="s">
        <v>51</v>
      </c>
      <c r="B5" s="73" t="e">
        <f t="shared" ca="1" si="0"/>
        <v>#N/A</v>
      </c>
      <c r="C5" s="74" t="e">
        <f t="shared" ca="1" si="1"/>
        <v>#N/A</v>
      </c>
      <c r="D5" s="74">
        <f t="shared" ca="1" si="2"/>
        <v>0</v>
      </c>
      <c r="E5" s="75" t="e">
        <f t="shared" ca="1" si="3"/>
        <v>#N/A</v>
      </c>
      <c r="F5" s="73" t="e">
        <f t="shared" ca="1" si="4"/>
        <v>#N/A</v>
      </c>
      <c r="G5" s="74" t="e">
        <f t="shared" ca="1" si="5"/>
        <v>#N/A</v>
      </c>
      <c r="H5" s="74">
        <f t="shared" ca="1" si="6"/>
        <v>0</v>
      </c>
      <c r="I5" s="75" t="e">
        <f t="shared" ca="1" si="7"/>
        <v>#N/A</v>
      </c>
      <c r="J5" s="73" t="e">
        <f t="shared" ca="1" si="8"/>
        <v>#N/A</v>
      </c>
      <c r="K5" s="74" t="e">
        <f t="shared" ca="1" si="9"/>
        <v>#N/A</v>
      </c>
      <c r="L5" s="74">
        <f t="shared" ca="1" si="10"/>
        <v>0</v>
      </c>
      <c r="M5" s="75" t="e">
        <f t="shared" ca="1" si="11"/>
        <v>#N/A</v>
      </c>
      <c r="N5" s="73">
        <f t="shared" ca="1" si="12"/>
        <v>6.7</v>
      </c>
      <c r="O5" s="74">
        <f t="shared" ca="1" si="13"/>
        <v>50</v>
      </c>
      <c r="P5" s="74">
        <f t="shared" ca="1" si="14"/>
        <v>0</v>
      </c>
      <c r="Q5" s="75">
        <f t="shared" ca="1" si="15"/>
        <v>1</v>
      </c>
      <c r="R5" s="73" t="e">
        <f t="shared" ca="1" si="16"/>
        <v>#N/A</v>
      </c>
      <c r="S5" s="74" t="e">
        <f t="shared" ca="1" si="17"/>
        <v>#N/A</v>
      </c>
      <c r="T5" s="74">
        <f t="shared" ca="1" si="18"/>
        <v>0</v>
      </c>
      <c r="U5" s="75" t="e">
        <f t="shared" ca="1" si="19"/>
        <v>#N/A</v>
      </c>
      <c r="V5" s="73" t="e">
        <f t="shared" ca="1" si="20"/>
        <v>#N/A</v>
      </c>
      <c r="W5" s="74" t="e">
        <f t="shared" ca="1" si="21"/>
        <v>#REF!</v>
      </c>
      <c r="X5" s="74" t="e">
        <f t="shared" ca="1" si="22"/>
        <v>#REF!</v>
      </c>
      <c r="Y5" s="75" t="e">
        <f t="shared" ca="1" si="23"/>
        <v>#N/A</v>
      </c>
      <c r="Z5" s="73" t="e">
        <f t="shared" ca="1" si="24"/>
        <v>#N/A</v>
      </c>
      <c r="AA5" s="74" t="e">
        <f t="shared" ca="1" si="25"/>
        <v>#REF!</v>
      </c>
      <c r="AB5" s="74" t="e">
        <f t="shared" ca="1" si="26"/>
        <v>#REF!</v>
      </c>
      <c r="AC5" s="75" t="e">
        <f t="shared" ca="1" si="27"/>
        <v>#N/A</v>
      </c>
    </row>
    <row r="6" spans="1:29">
      <c r="A6" t="s">
        <v>52</v>
      </c>
      <c r="B6" s="73" t="e">
        <f t="shared" ca="1" si="0"/>
        <v>#N/A</v>
      </c>
      <c r="C6" s="74" t="e">
        <f t="shared" ca="1" si="1"/>
        <v>#N/A</v>
      </c>
      <c r="D6" s="74">
        <f t="shared" ca="1" si="2"/>
        <v>0</v>
      </c>
      <c r="E6" s="75" t="e">
        <f t="shared" ca="1" si="3"/>
        <v>#N/A</v>
      </c>
      <c r="F6" s="73">
        <f t="shared" ca="1" si="4"/>
        <v>158.80000000000001</v>
      </c>
      <c r="G6" s="74">
        <f t="shared" ca="1" si="5"/>
        <v>48</v>
      </c>
      <c r="H6" s="74">
        <f t="shared" ca="1" si="6"/>
        <v>48</v>
      </c>
      <c r="I6" s="75">
        <f t="shared" ca="1" si="7"/>
        <v>0</v>
      </c>
      <c r="J6" s="73" t="e">
        <f t="shared" ca="1" si="8"/>
        <v>#N/A</v>
      </c>
      <c r="K6" s="74" t="e">
        <f t="shared" ca="1" si="9"/>
        <v>#N/A</v>
      </c>
      <c r="L6" s="74">
        <f t="shared" ca="1" si="10"/>
        <v>0</v>
      </c>
      <c r="M6" s="75" t="e">
        <f t="shared" ca="1" si="11"/>
        <v>#N/A</v>
      </c>
      <c r="N6" s="73">
        <f t="shared" ca="1" si="12"/>
        <v>1267</v>
      </c>
      <c r="O6" s="74">
        <f t="shared" ca="1" si="13"/>
        <v>50</v>
      </c>
      <c r="P6" s="74">
        <f t="shared" ca="1" si="14"/>
        <v>35</v>
      </c>
      <c r="Q6" s="75">
        <f t="shared" ca="1" si="15"/>
        <v>0.30000000000000004</v>
      </c>
      <c r="R6" s="73" t="e">
        <f t="shared" ca="1" si="16"/>
        <v>#N/A</v>
      </c>
      <c r="S6" s="74" t="e">
        <f t="shared" ca="1" si="17"/>
        <v>#N/A</v>
      </c>
      <c r="T6" s="74">
        <f t="shared" ca="1" si="18"/>
        <v>0</v>
      </c>
      <c r="U6" s="75" t="e">
        <f t="shared" ca="1" si="19"/>
        <v>#N/A</v>
      </c>
      <c r="V6" s="73" t="e">
        <f t="shared" ca="1" si="20"/>
        <v>#N/A</v>
      </c>
      <c r="W6" s="74" t="e">
        <f t="shared" ca="1" si="21"/>
        <v>#REF!</v>
      </c>
      <c r="X6" s="74" t="e">
        <f t="shared" ca="1" si="22"/>
        <v>#REF!</v>
      </c>
      <c r="Y6" s="75" t="e">
        <f t="shared" ca="1" si="23"/>
        <v>#N/A</v>
      </c>
      <c r="Z6" s="73" t="e">
        <f t="shared" ca="1" si="24"/>
        <v>#N/A</v>
      </c>
      <c r="AA6" s="74" t="e">
        <f t="shared" ca="1" si="25"/>
        <v>#REF!</v>
      </c>
      <c r="AB6" s="74" t="e">
        <f t="shared" ca="1" si="26"/>
        <v>#REF!</v>
      </c>
      <c r="AC6" s="75" t="e">
        <f t="shared" ca="1" si="27"/>
        <v>#N/A</v>
      </c>
    </row>
    <row r="7" spans="1:29">
      <c r="A7" t="s">
        <v>53</v>
      </c>
      <c r="B7" s="73">
        <f t="shared" ca="1" si="0"/>
        <v>396</v>
      </c>
      <c r="C7" s="74">
        <f t="shared" ca="1" si="1"/>
        <v>50</v>
      </c>
      <c r="D7" s="74">
        <f t="shared" ca="1" si="2"/>
        <v>46</v>
      </c>
      <c r="E7" s="75">
        <f t="shared" ca="1" si="3"/>
        <v>7.999999999999996E-2</v>
      </c>
      <c r="F7" s="73">
        <f t="shared" ca="1" si="4"/>
        <v>2527.8000000000002</v>
      </c>
      <c r="G7" s="74">
        <f t="shared" ca="1" si="5"/>
        <v>50</v>
      </c>
      <c r="H7" s="74">
        <f t="shared" ca="1" si="6"/>
        <v>12</v>
      </c>
      <c r="I7" s="75">
        <f t="shared" ca="1" si="7"/>
        <v>0.76</v>
      </c>
      <c r="J7" s="73">
        <f t="shared" ca="1" si="8"/>
        <v>3051.4</v>
      </c>
      <c r="K7" s="74">
        <f t="shared" ca="1" si="9"/>
        <v>50</v>
      </c>
      <c r="L7" s="74">
        <f t="shared" ca="1" si="10"/>
        <v>6</v>
      </c>
      <c r="M7" s="75">
        <f t="shared" ca="1" si="11"/>
        <v>0.88</v>
      </c>
      <c r="N7" s="73">
        <f t="shared" ca="1" si="12"/>
        <v>3458.6</v>
      </c>
      <c r="O7" s="74">
        <f t="shared" ca="1" si="13"/>
        <v>50</v>
      </c>
      <c r="P7" s="74">
        <f t="shared" ca="1" si="14"/>
        <v>0</v>
      </c>
      <c r="Q7" s="75">
        <f t="shared" ca="1" si="15"/>
        <v>1</v>
      </c>
      <c r="R7" s="73" t="e">
        <f t="shared" ca="1" si="16"/>
        <v>#N/A</v>
      </c>
      <c r="S7" s="74" t="e">
        <f t="shared" ca="1" si="17"/>
        <v>#N/A</v>
      </c>
      <c r="T7" s="74">
        <f t="shared" ca="1" si="18"/>
        <v>0</v>
      </c>
      <c r="U7" s="75" t="e">
        <f t="shared" ca="1" si="19"/>
        <v>#N/A</v>
      </c>
      <c r="V7" s="73" t="e">
        <f t="shared" ca="1" si="20"/>
        <v>#N/A</v>
      </c>
      <c r="W7" s="74" t="e">
        <f t="shared" ca="1" si="21"/>
        <v>#REF!</v>
      </c>
      <c r="X7" s="74" t="e">
        <f t="shared" ca="1" si="22"/>
        <v>#REF!</v>
      </c>
      <c r="Y7" s="75" t="e">
        <f t="shared" ca="1" si="23"/>
        <v>#N/A</v>
      </c>
      <c r="Z7" s="73" t="e">
        <f t="shared" ca="1" si="24"/>
        <v>#N/A</v>
      </c>
      <c r="AA7" s="74" t="e">
        <f t="shared" ca="1" si="25"/>
        <v>#REF!</v>
      </c>
      <c r="AB7" s="74" t="e">
        <f t="shared" ca="1" si="26"/>
        <v>#REF!</v>
      </c>
      <c r="AC7" s="75" t="e">
        <f t="shared" ca="1" si="27"/>
        <v>#N/A</v>
      </c>
    </row>
    <row r="8" spans="1:29">
      <c r="A8" t="s">
        <v>54</v>
      </c>
      <c r="B8" s="73" t="e">
        <f t="shared" ca="1" si="0"/>
        <v>#N/A</v>
      </c>
      <c r="C8" s="74" t="e">
        <f t="shared" ca="1" si="1"/>
        <v>#N/A</v>
      </c>
      <c r="D8" s="74">
        <f t="shared" ca="1" si="2"/>
        <v>0</v>
      </c>
      <c r="E8" s="75" t="e">
        <f t="shared" ca="1" si="3"/>
        <v>#N/A</v>
      </c>
      <c r="F8" s="73">
        <f t="shared" ca="1" si="4"/>
        <v>11042</v>
      </c>
      <c r="G8" s="74">
        <f t="shared" ca="1" si="5"/>
        <v>50</v>
      </c>
      <c r="H8" s="74">
        <f t="shared" ca="1" si="6"/>
        <v>0</v>
      </c>
      <c r="I8" s="75">
        <f t="shared" ca="1" si="7"/>
        <v>1</v>
      </c>
      <c r="J8" s="73" t="e">
        <f t="shared" ca="1" si="8"/>
        <v>#N/A</v>
      </c>
      <c r="K8" s="74" t="e">
        <f t="shared" ca="1" si="9"/>
        <v>#N/A</v>
      </c>
      <c r="L8" s="74">
        <f t="shared" ca="1" si="10"/>
        <v>0</v>
      </c>
      <c r="M8" s="75" t="e">
        <f t="shared" ca="1" si="11"/>
        <v>#N/A</v>
      </c>
      <c r="N8" s="73" t="e">
        <f t="shared" ca="1" si="12"/>
        <v>#N/A</v>
      </c>
      <c r="O8" s="74" t="e">
        <f t="shared" ca="1" si="13"/>
        <v>#N/A</v>
      </c>
      <c r="P8" s="74">
        <f t="shared" ca="1" si="14"/>
        <v>0</v>
      </c>
      <c r="Q8" s="75" t="e">
        <f t="shared" ca="1" si="15"/>
        <v>#N/A</v>
      </c>
      <c r="R8" s="73" t="e">
        <f t="shared" ca="1" si="16"/>
        <v>#N/A</v>
      </c>
      <c r="S8" s="74" t="e">
        <f t="shared" ca="1" si="17"/>
        <v>#N/A</v>
      </c>
      <c r="T8" s="74">
        <f t="shared" ca="1" si="18"/>
        <v>0</v>
      </c>
      <c r="U8" s="75" t="e">
        <f t="shared" ca="1" si="19"/>
        <v>#N/A</v>
      </c>
      <c r="V8" s="73" t="e">
        <f t="shared" ca="1" si="20"/>
        <v>#N/A</v>
      </c>
      <c r="W8" s="74" t="e">
        <f t="shared" ca="1" si="21"/>
        <v>#REF!</v>
      </c>
      <c r="X8" s="74" t="e">
        <f t="shared" ca="1" si="22"/>
        <v>#REF!</v>
      </c>
      <c r="Y8" s="75" t="e">
        <f t="shared" ca="1" si="23"/>
        <v>#N/A</v>
      </c>
      <c r="Z8" s="73" t="e">
        <f t="shared" ca="1" si="24"/>
        <v>#N/A</v>
      </c>
      <c r="AA8" s="74" t="e">
        <f t="shared" ca="1" si="25"/>
        <v>#REF!</v>
      </c>
      <c r="AB8" s="74" t="e">
        <f t="shared" ca="1" si="26"/>
        <v>#REF!</v>
      </c>
      <c r="AC8" s="75" t="e">
        <f t="shared" ca="1" si="27"/>
        <v>#N/A</v>
      </c>
    </row>
    <row r="9" spans="1:29">
      <c r="A9" t="s">
        <v>55</v>
      </c>
      <c r="B9" s="73" t="e">
        <f t="shared" ca="1" si="0"/>
        <v>#N/A</v>
      </c>
      <c r="C9" s="74" t="e">
        <f t="shared" ca="1" si="1"/>
        <v>#N/A</v>
      </c>
      <c r="D9" s="74">
        <f t="shared" ca="1" si="2"/>
        <v>0</v>
      </c>
      <c r="E9" s="75" t="e">
        <f t="shared" ca="1" si="3"/>
        <v>#N/A</v>
      </c>
      <c r="F9" s="73">
        <f t="shared" ca="1" si="4"/>
        <v>197.4</v>
      </c>
      <c r="G9" s="74">
        <f t="shared" ca="1" si="5"/>
        <v>50</v>
      </c>
      <c r="H9" s="74">
        <f t="shared" ca="1" si="6"/>
        <v>49</v>
      </c>
      <c r="I9" s="75">
        <f t="shared" ca="1" si="7"/>
        <v>2.0000000000000018E-2</v>
      </c>
      <c r="J9" s="73" t="e">
        <f t="shared" ca="1" si="8"/>
        <v>#N/A</v>
      </c>
      <c r="K9" s="74" t="e">
        <f t="shared" ca="1" si="9"/>
        <v>#N/A</v>
      </c>
      <c r="L9" s="74">
        <f t="shared" ca="1" si="10"/>
        <v>0</v>
      </c>
      <c r="M9" s="75" t="e">
        <f t="shared" ca="1" si="11"/>
        <v>#N/A</v>
      </c>
      <c r="N9" s="73" t="e">
        <f t="shared" ca="1" si="12"/>
        <v>#N/A</v>
      </c>
      <c r="O9" s="74" t="e">
        <f t="shared" ca="1" si="13"/>
        <v>#N/A</v>
      </c>
      <c r="P9" s="74">
        <f t="shared" ca="1" si="14"/>
        <v>0</v>
      </c>
      <c r="Q9" s="75" t="e">
        <f t="shared" ca="1" si="15"/>
        <v>#N/A</v>
      </c>
      <c r="R9" s="73">
        <f t="shared" ca="1" si="16"/>
        <v>2294.8000000000002</v>
      </c>
      <c r="S9" s="74">
        <f t="shared" ca="1" si="17"/>
        <v>50</v>
      </c>
      <c r="T9" s="74">
        <f t="shared" ca="1" si="18"/>
        <v>2</v>
      </c>
      <c r="U9" s="75">
        <f t="shared" ca="1" si="19"/>
        <v>0.96</v>
      </c>
      <c r="V9" s="73" t="e">
        <f t="shared" ca="1" si="20"/>
        <v>#N/A</v>
      </c>
      <c r="W9" s="74" t="e">
        <f t="shared" ca="1" si="21"/>
        <v>#REF!</v>
      </c>
      <c r="X9" s="74" t="e">
        <f t="shared" ca="1" si="22"/>
        <v>#REF!</v>
      </c>
      <c r="Y9" s="75" t="e">
        <f t="shared" ca="1" si="23"/>
        <v>#N/A</v>
      </c>
      <c r="Z9" s="73" t="e">
        <f t="shared" ca="1" si="24"/>
        <v>#N/A</v>
      </c>
      <c r="AA9" s="74" t="e">
        <f t="shared" ca="1" si="25"/>
        <v>#REF!</v>
      </c>
      <c r="AB9" s="74" t="e">
        <f t="shared" ca="1" si="26"/>
        <v>#REF!</v>
      </c>
      <c r="AC9" s="75" t="e">
        <f t="shared" ca="1" si="27"/>
        <v>#N/A</v>
      </c>
    </row>
    <row r="10" spans="1:29">
      <c r="A10" t="s">
        <v>56</v>
      </c>
      <c r="B10" s="73" t="e">
        <f t="shared" ca="1" si="0"/>
        <v>#N/A</v>
      </c>
      <c r="C10" s="74" t="e">
        <f t="shared" ca="1" si="1"/>
        <v>#N/A</v>
      </c>
      <c r="D10" s="74">
        <f t="shared" ca="1" si="2"/>
        <v>0</v>
      </c>
      <c r="E10" s="75" t="e">
        <f t="shared" ca="1" si="3"/>
        <v>#N/A</v>
      </c>
      <c r="F10" s="73" t="e">
        <f t="shared" ca="1" si="4"/>
        <v>#N/A</v>
      </c>
      <c r="G10" s="74" t="e">
        <f t="shared" ca="1" si="5"/>
        <v>#N/A</v>
      </c>
      <c r="H10" s="74">
        <f t="shared" ca="1" si="6"/>
        <v>0</v>
      </c>
      <c r="I10" s="75" t="e">
        <f t="shared" ca="1" si="7"/>
        <v>#N/A</v>
      </c>
      <c r="J10" s="73" t="e">
        <f t="shared" ca="1" si="8"/>
        <v>#N/A</v>
      </c>
      <c r="K10" s="74" t="e">
        <f t="shared" ca="1" si="9"/>
        <v>#N/A</v>
      </c>
      <c r="L10" s="74">
        <f t="shared" ca="1" si="10"/>
        <v>0</v>
      </c>
      <c r="M10" s="75" t="e">
        <f t="shared" ca="1" si="11"/>
        <v>#N/A</v>
      </c>
      <c r="N10" s="73">
        <f t="shared" ca="1" si="12"/>
        <v>4379.6000000000004</v>
      </c>
      <c r="O10" s="74">
        <f t="shared" ca="1" si="13"/>
        <v>50</v>
      </c>
      <c r="P10" s="74">
        <f t="shared" ca="1" si="14"/>
        <v>10</v>
      </c>
      <c r="Q10" s="75">
        <f t="shared" ca="1" si="15"/>
        <v>0.8</v>
      </c>
      <c r="R10" s="73" t="e">
        <f t="shared" ca="1" si="16"/>
        <v>#N/A</v>
      </c>
      <c r="S10" s="74" t="e">
        <f t="shared" ca="1" si="17"/>
        <v>#N/A</v>
      </c>
      <c r="T10" s="74">
        <f t="shared" ca="1" si="18"/>
        <v>0</v>
      </c>
      <c r="U10" s="75" t="e">
        <f t="shared" ca="1" si="19"/>
        <v>#N/A</v>
      </c>
      <c r="V10" s="73" t="e">
        <f t="shared" ca="1" si="20"/>
        <v>#N/A</v>
      </c>
      <c r="W10" s="74" t="e">
        <f t="shared" ca="1" si="21"/>
        <v>#REF!</v>
      </c>
      <c r="X10" s="74" t="e">
        <f t="shared" ca="1" si="22"/>
        <v>#REF!</v>
      </c>
      <c r="Y10" s="75" t="e">
        <f t="shared" ca="1" si="23"/>
        <v>#N/A</v>
      </c>
      <c r="Z10" s="73" t="e">
        <f t="shared" ca="1" si="24"/>
        <v>#N/A</v>
      </c>
      <c r="AA10" s="74" t="e">
        <f t="shared" ca="1" si="25"/>
        <v>#REF!</v>
      </c>
      <c r="AB10" s="74" t="e">
        <f t="shared" ca="1" si="26"/>
        <v>#REF!</v>
      </c>
      <c r="AC10" s="75" t="e">
        <f t="shared" ca="1" si="27"/>
        <v>#N/A</v>
      </c>
    </row>
    <row r="11" spans="1:29">
      <c r="A11" t="s">
        <v>57</v>
      </c>
      <c r="B11" s="73" t="e">
        <f t="shared" ca="1" si="0"/>
        <v>#N/A</v>
      </c>
      <c r="C11" s="74" t="e">
        <f t="shared" ca="1" si="1"/>
        <v>#N/A</v>
      </c>
      <c r="D11" s="74">
        <f t="shared" ca="1" si="2"/>
        <v>0</v>
      </c>
      <c r="E11" s="75" t="e">
        <f t="shared" ca="1" si="3"/>
        <v>#N/A</v>
      </c>
      <c r="F11" s="73" t="e">
        <f t="shared" ca="1" si="4"/>
        <v>#N/A</v>
      </c>
      <c r="G11" s="74" t="e">
        <f t="shared" ca="1" si="5"/>
        <v>#N/A</v>
      </c>
      <c r="H11" s="74">
        <f t="shared" ca="1" si="6"/>
        <v>0</v>
      </c>
      <c r="I11" s="75" t="e">
        <f t="shared" ca="1" si="7"/>
        <v>#N/A</v>
      </c>
      <c r="J11" s="73" t="e">
        <f t="shared" ca="1" si="8"/>
        <v>#N/A</v>
      </c>
      <c r="K11" s="74" t="e">
        <f t="shared" ca="1" si="9"/>
        <v>#N/A</v>
      </c>
      <c r="L11" s="74">
        <f t="shared" ca="1" si="10"/>
        <v>0</v>
      </c>
      <c r="M11" s="75" t="e">
        <f t="shared" ca="1" si="11"/>
        <v>#N/A</v>
      </c>
      <c r="N11" s="73">
        <f t="shared" ca="1" si="12"/>
        <v>6057</v>
      </c>
      <c r="O11" s="74">
        <f t="shared" ca="1" si="13"/>
        <v>50</v>
      </c>
      <c r="P11" s="74">
        <f t="shared" ca="1" si="14"/>
        <v>3</v>
      </c>
      <c r="Q11" s="75">
        <f t="shared" ca="1" si="15"/>
        <v>0.94</v>
      </c>
      <c r="R11" s="73" t="e">
        <f t="shared" ca="1" si="16"/>
        <v>#N/A</v>
      </c>
      <c r="S11" s="74" t="e">
        <f t="shared" ca="1" si="17"/>
        <v>#N/A</v>
      </c>
      <c r="T11" s="74">
        <f t="shared" ca="1" si="18"/>
        <v>0</v>
      </c>
      <c r="U11" s="75" t="e">
        <f t="shared" ca="1" si="19"/>
        <v>#N/A</v>
      </c>
      <c r="V11" s="73" t="e">
        <f t="shared" ca="1" si="20"/>
        <v>#N/A</v>
      </c>
      <c r="W11" s="74" t="e">
        <f t="shared" ca="1" si="21"/>
        <v>#REF!</v>
      </c>
      <c r="X11" s="74" t="e">
        <f t="shared" ca="1" si="22"/>
        <v>#REF!</v>
      </c>
      <c r="Y11" s="75" t="e">
        <f t="shared" ca="1" si="23"/>
        <v>#N/A</v>
      </c>
      <c r="Z11" s="73" t="e">
        <f t="shared" ca="1" si="24"/>
        <v>#N/A</v>
      </c>
      <c r="AA11" s="74" t="e">
        <f t="shared" ca="1" si="25"/>
        <v>#REF!</v>
      </c>
      <c r="AB11" s="74" t="e">
        <f t="shared" ca="1" si="26"/>
        <v>#REF!</v>
      </c>
      <c r="AC11" s="75" t="e">
        <f t="shared" ca="1" si="27"/>
        <v>#N/A</v>
      </c>
    </row>
    <row r="12" spans="1:29">
      <c r="A12" t="s">
        <v>58</v>
      </c>
      <c r="B12" s="73" t="e">
        <f t="shared" ca="1" si="0"/>
        <v>#N/A</v>
      </c>
      <c r="C12" s="74" t="e">
        <f t="shared" ca="1" si="1"/>
        <v>#N/A</v>
      </c>
      <c r="D12" s="74">
        <f t="shared" ca="1" si="2"/>
        <v>0</v>
      </c>
      <c r="E12" s="75" t="e">
        <f t="shared" ca="1" si="3"/>
        <v>#N/A</v>
      </c>
      <c r="F12" s="73" t="e">
        <f t="shared" ca="1" si="4"/>
        <v>#N/A</v>
      </c>
      <c r="G12" s="74" t="e">
        <f t="shared" ca="1" si="5"/>
        <v>#N/A</v>
      </c>
      <c r="H12" s="74">
        <f t="shared" ca="1" si="6"/>
        <v>0</v>
      </c>
      <c r="I12" s="75" t="e">
        <f t="shared" ca="1" si="7"/>
        <v>#N/A</v>
      </c>
      <c r="J12" s="73">
        <f t="shared" ca="1" si="8"/>
        <v>828.6</v>
      </c>
      <c r="K12" s="74">
        <f t="shared" ca="1" si="9"/>
        <v>50</v>
      </c>
      <c r="L12" s="74">
        <f t="shared" ca="1" si="10"/>
        <v>39</v>
      </c>
      <c r="M12" s="75">
        <f t="shared" ca="1" si="11"/>
        <v>0.21999999999999997</v>
      </c>
      <c r="N12" s="73" t="e">
        <f t="shared" ca="1" si="12"/>
        <v>#N/A</v>
      </c>
      <c r="O12" s="74" t="e">
        <f t="shared" ca="1" si="13"/>
        <v>#N/A</v>
      </c>
      <c r="P12" s="74">
        <f t="shared" ca="1" si="14"/>
        <v>0</v>
      </c>
      <c r="Q12" s="75" t="e">
        <f t="shared" ca="1" si="15"/>
        <v>#N/A</v>
      </c>
      <c r="R12" s="73" t="e">
        <f t="shared" ca="1" si="16"/>
        <v>#N/A</v>
      </c>
      <c r="S12" s="74" t="e">
        <f t="shared" ca="1" si="17"/>
        <v>#N/A</v>
      </c>
      <c r="T12" s="74">
        <f t="shared" ca="1" si="18"/>
        <v>0</v>
      </c>
      <c r="U12" s="75" t="e">
        <f t="shared" ca="1" si="19"/>
        <v>#N/A</v>
      </c>
      <c r="V12" s="73" t="e">
        <f t="shared" ca="1" si="20"/>
        <v>#N/A</v>
      </c>
      <c r="W12" s="74" t="e">
        <f t="shared" ca="1" si="21"/>
        <v>#REF!</v>
      </c>
      <c r="X12" s="74" t="e">
        <f t="shared" ca="1" si="22"/>
        <v>#REF!</v>
      </c>
      <c r="Y12" s="75" t="e">
        <f t="shared" ca="1" si="23"/>
        <v>#N/A</v>
      </c>
      <c r="Z12" s="73" t="e">
        <f t="shared" ca="1" si="24"/>
        <v>#N/A</v>
      </c>
      <c r="AA12" s="74" t="e">
        <f t="shared" ca="1" si="25"/>
        <v>#REF!</v>
      </c>
      <c r="AB12" s="74" t="e">
        <f t="shared" ca="1" si="26"/>
        <v>#REF!</v>
      </c>
      <c r="AC12" s="75" t="e">
        <f t="shared" ca="1" si="27"/>
        <v>#N/A</v>
      </c>
    </row>
    <row r="13" spans="1:29">
      <c r="A13" t="s">
        <v>59</v>
      </c>
      <c r="B13" s="73">
        <f t="shared" ca="1" si="0"/>
        <v>43.6</v>
      </c>
      <c r="C13" s="74">
        <f t="shared" ca="1" si="1"/>
        <v>50</v>
      </c>
      <c r="D13" s="74">
        <f t="shared" ca="1" si="2"/>
        <v>50</v>
      </c>
      <c r="E13" s="75">
        <f t="shared" ca="1" si="3"/>
        <v>0</v>
      </c>
      <c r="F13" s="73">
        <f t="shared" ca="1" si="4"/>
        <v>90</v>
      </c>
      <c r="G13" s="74">
        <f t="shared" ca="1" si="5"/>
        <v>50</v>
      </c>
      <c r="H13" s="74">
        <f t="shared" ca="1" si="6"/>
        <v>50</v>
      </c>
      <c r="I13" s="75">
        <f t="shared" ca="1" si="7"/>
        <v>0</v>
      </c>
      <c r="J13" s="73">
        <f t="shared" ca="1" si="8"/>
        <v>184</v>
      </c>
      <c r="K13" s="74">
        <f t="shared" ca="1" si="9"/>
        <v>50</v>
      </c>
      <c r="L13" s="74">
        <f t="shared" ca="1" si="10"/>
        <v>50</v>
      </c>
      <c r="M13" s="75">
        <f t="shared" ca="1" si="11"/>
        <v>0</v>
      </c>
      <c r="N13" s="73">
        <f t="shared" ca="1" si="12"/>
        <v>93.6</v>
      </c>
      <c r="O13" s="74">
        <f t="shared" ca="1" si="13"/>
        <v>50</v>
      </c>
      <c r="P13" s="74">
        <f t="shared" ca="1" si="14"/>
        <v>50</v>
      </c>
      <c r="Q13" s="75">
        <f t="shared" ca="1" si="15"/>
        <v>0</v>
      </c>
      <c r="R13" s="73">
        <f t="shared" ca="1" si="16"/>
        <v>86.6</v>
      </c>
      <c r="S13" s="74">
        <f t="shared" ca="1" si="17"/>
        <v>50</v>
      </c>
      <c r="T13" s="74">
        <f t="shared" ca="1" si="18"/>
        <v>50</v>
      </c>
      <c r="U13" s="75">
        <f t="shared" ca="1" si="19"/>
        <v>0</v>
      </c>
      <c r="V13" s="73" t="e">
        <f t="shared" ca="1" si="20"/>
        <v>#N/A</v>
      </c>
      <c r="W13" s="74" t="e">
        <f t="shared" ca="1" si="21"/>
        <v>#REF!</v>
      </c>
      <c r="X13" s="74" t="e">
        <f t="shared" ca="1" si="22"/>
        <v>#REF!</v>
      </c>
      <c r="Y13" s="75" t="e">
        <f t="shared" ca="1" si="23"/>
        <v>#N/A</v>
      </c>
      <c r="Z13" s="73" t="e">
        <f t="shared" ca="1" si="24"/>
        <v>#N/A</v>
      </c>
      <c r="AA13" s="74" t="e">
        <f t="shared" ca="1" si="25"/>
        <v>#REF!</v>
      </c>
      <c r="AB13" s="74" t="e">
        <f t="shared" ca="1" si="26"/>
        <v>#REF!</v>
      </c>
      <c r="AC13" s="75" t="e">
        <f t="shared" ca="1" si="27"/>
        <v>#N/A</v>
      </c>
    </row>
    <row r="14" spans="1:29" ht="17.25" thickBot="1">
      <c r="A14" t="s">
        <v>60</v>
      </c>
      <c r="B14" s="76">
        <f t="shared" ca="1" si="0"/>
        <v>2</v>
      </c>
      <c r="C14" s="77">
        <f t="shared" ca="1" si="1"/>
        <v>50</v>
      </c>
      <c r="D14" s="77">
        <f t="shared" ca="1" si="2"/>
        <v>50</v>
      </c>
      <c r="E14" s="78">
        <f t="shared" ca="1" si="3"/>
        <v>0</v>
      </c>
      <c r="F14" s="76">
        <f t="shared" ca="1" si="4"/>
        <v>6</v>
      </c>
      <c r="G14" s="77">
        <f t="shared" ca="1" si="5"/>
        <v>50</v>
      </c>
      <c r="H14" s="77">
        <f t="shared" ca="1" si="6"/>
        <v>50</v>
      </c>
      <c r="I14" s="78">
        <f t="shared" ca="1" si="7"/>
        <v>0</v>
      </c>
      <c r="J14" s="76">
        <f t="shared" ca="1" si="8"/>
        <v>2.6</v>
      </c>
      <c r="K14" s="77">
        <f t="shared" ca="1" si="9"/>
        <v>50</v>
      </c>
      <c r="L14" s="77">
        <f t="shared" ca="1" si="10"/>
        <v>50</v>
      </c>
      <c r="M14" s="78">
        <f t="shared" ca="1" si="11"/>
        <v>0</v>
      </c>
      <c r="N14" s="76">
        <f t="shared" ca="1" si="12"/>
        <v>8.1999999999999993</v>
      </c>
      <c r="O14" s="77">
        <f t="shared" ca="1" si="13"/>
        <v>50</v>
      </c>
      <c r="P14" s="77">
        <f t="shared" ca="1" si="14"/>
        <v>50</v>
      </c>
      <c r="Q14" s="78">
        <f t="shared" ca="1" si="15"/>
        <v>0</v>
      </c>
      <c r="R14" s="76">
        <f t="shared" ca="1" si="16"/>
        <v>24.6</v>
      </c>
      <c r="S14" s="77">
        <f t="shared" ca="1" si="17"/>
        <v>50</v>
      </c>
      <c r="T14" s="77">
        <f t="shared" ca="1" si="18"/>
        <v>50</v>
      </c>
      <c r="U14" s="78">
        <f t="shared" ca="1" si="19"/>
        <v>0</v>
      </c>
      <c r="V14" s="76" t="e">
        <f t="shared" ca="1" si="20"/>
        <v>#N/A</v>
      </c>
      <c r="W14" s="77" t="e">
        <f t="shared" ca="1" si="21"/>
        <v>#REF!</v>
      </c>
      <c r="X14" s="77" t="e">
        <f t="shared" ca="1" si="22"/>
        <v>#REF!</v>
      </c>
      <c r="Y14" s="78" t="e">
        <f t="shared" ca="1" si="23"/>
        <v>#N/A</v>
      </c>
      <c r="Z14" s="76" t="e">
        <f t="shared" ca="1" si="24"/>
        <v>#N/A</v>
      </c>
      <c r="AA14" s="77" t="e">
        <f t="shared" ca="1" si="25"/>
        <v>#REF!</v>
      </c>
      <c r="AB14" s="77" t="e">
        <f t="shared" ca="1" si="26"/>
        <v>#REF!</v>
      </c>
      <c r="AC14" s="78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4주령</vt:lpstr>
      <vt:lpstr>8주령</vt:lpstr>
      <vt:lpstr>12주령</vt:lpstr>
      <vt:lpstr>16주령</vt:lpstr>
      <vt:lpstr>20주령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2020-05-14T00:51:03Z</cp:lastPrinted>
  <dcterms:created xsi:type="dcterms:W3CDTF">2020-04-09T00:22:01Z</dcterms:created>
  <dcterms:modified xsi:type="dcterms:W3CDTF">2020-07-31T02:04:01Z</dcterms:modified>
</cp:coreProperties>
</file>