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65" yWindow="150" windowWidth="16095" windowHeight="12135" activeTab="2"/>
  </bookViews>
  <sheets>
    <sheet name="4주령" sheetId="4" r:id="rId1"/>
    <sheet name="8주령" sheetId="5" r:id="rId2"/>
    <sheet name="12주령" sheetId="6" r:id="rId3"/>
    <sheet name="graph" sheetId="2" r:id="rId4"/>
  </sheets>
  <definedNames>
    <definedName name="_xlnm._FilterDatabase" localSheetId="2" hidden="1">'12주령'!$B$11:$Y$11</definedName>
    <definedName name="_xlnm._FilterDatabase" localSheetId="0" hidden="1">'4주령'!$B$11:$Y$11</definedName>
    <definedName name="_xlnm._FilterDatabase" localSheetId="1" hidden="1">'8주령'!$B$11:$Y$11</definedName>
    <definedName name="_xlnm.Print_Area" localSheetId="1">'8주령'!$A$1:$Y$36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6"/>
  <c r="F10" s="1"/>
  <c r="B10"/>
  <c r="D10" i="5" l="1"/>
  <c r="F10" s="1"/>
  <c r="B10"/>
  <c r="D10" i="4" l="1"/>
  <c r="F10" s="1"/>
  <c r="B10" l="1"/>
  <c r="F6" i="2"/>
  <c r="V3"/>
  <c r="K6"/>
  <c r="V9"/>
  <c r="N14"/>
  <c r="N6"/>
  <c r="B14"/>
  <c r="H4"/>
  <c r="T8"/>
  <c r="O13"/>
  <c r="J14"/>
  <c r="W7"/>
  <c r="L9"/>
  <c r="S10"/>
  <c r="G6"/>
  <c r="R11"/>
  <c r="F12"/>
  <c r="Z13"/>
  <c r="J5"/>
  <c r="G11"/>
  <c r="G13"/>
  <c r="J6"/>
  <c r="O3"/>
  <c r="V8"/>
  <c r="F10"/>
  <c r="X8"/>
  <c r="AB10"/>
  <c r="N3"/>
  <c r="P13"/>
  <c r="S11"/>
  <c r="V4"/>
  <c r="R8"/>
  <c r="C7"/>
  <c r="R9"/>
  <c r="L13"/>
  <c r="T4"/>
  <c r="AB8"/>
  <c r="S7"/>
  <c r="K13"/>
  <c r="P4"/>
  <c r="G12"/>
  <c r="G4"/>
  <c r="B3"/>
  <c r="AB5"/>
  <c r="B11"/>
  <c r="D13"/>
  <c r="H7"/>
  <c r="O6"/>
  <c r="T11"/>
  <c r="C11"/>
  <c r="K4"/>
  <c r="P8"/>
  <c r="AA11"/>
  <c r="B5"/>
  <c r="R12"/>
  <c r="AA9"/>
  <c r="O12"/>
  <c r="L8"/>
  <c r="G8"/>
  <c r="N9"/>
  <c r="T14"/>
  <c r="D10"/>
  <c r="R13"/>
  <c r="P6"/>
  <c r="D5"/>
  <c r="J10"/>
  <c r="V13"/>
  <c r="B13"/>
  <c r="K11"/>
  <c r="P12"/>
  <c r="R3"/>
  <c r="H8"/>
  <c r="Z12"/>
  <c r="T5"/>
  <c r="AA4"/>
  <c r="H14"/>
  <c r="L3"/>
  <c r="N4"/>
  <c r="P5"/>
  <c r="K14"/>
  <c r="O14"/>
  <c r="AB9"/>
  <c r="T9"/>
  <c r="F14"/>
  <c r="B8"/>
  <c r="J8"/>
  <c r="Z3"/>
  <c r="O8"/>
  <c r="K8"/>
  <c r="AB6"/>
  <c r="D9"/>
  <c r="W5"/>
  <c r="B7"/>
  <c r="D11"/>
  <c r="T10"/>
  <c r="W4"/>
  <c r="C4"/>
  <c r="AA8"/>
  <c r="L6"/>
  <c r="K7"/>
  <c r="F9"/>
  <c r="P9"/>
  <c r="V10"/>
  <c r="S13"/>
  <c r="K5"/>
  <c r="X14"/>
  <c r="X7"/>
  <c r="O11"/>
  <c r="V11"/>
  <c r="V12"/>
  <c r="P10"/>
  <c r="D4"/>
  <c r="AA14"/>
  <c r="P3"/>
  <c r="W14"/>
  <c r="R10"/>
  <c r="L14"/>
  <c r="P7"/>
  <c r="F5"/>
  <c r="L12"/>
  <c r="X13"/>
  <c r="H13"/>
  <c r="H9"/>
  <c r="S9"/>
  <c r="Z5"/>
  <c r="O7"/>
  <c r="H11"/>
  <c r="B4"/>
  <c r="X9"/>
  <c r="J4"/>
  <c r="N10"/>
  <c r="C13"/>
  <c r="F13"/>
  <c r="C9"/>
  <c r="H6"/>
  <c r="J13"/>
  <c r="G5"/>
  <c r="N7"/>
  <c r="V7"/>
  <c r="AA3"/>
  <c r="T6"/>
  <c r="C5"/>
  <c r="P11"/>
  <c r="F7"/>
  <c r="S3"/>
  <c r="S6"/>
  <c r="L11"/>
  <c r="K10"/>
  <c r="N12"/>
  <c r="G7"/>
  <c r="W9"/>
  <c r="G14"/>
  <c r="S12"/>
  <c r="C14"/>
  <c r="B9"/>
  <c r="W10"/>
  <c r="S4"/>
  <c r="G10"/>
  <c r="F11"/>
  <c r="H10"/>
  <c r="AB7"/>
  <c r="Z4"/>
  <c r="AA5"/>
  <c r="V14"/>
  <c r="L10"/>
  <c r="S8"/>
  <c r="AB12"/>
  <c r="W6"/>
  <c r="O9"/>
  <c r="C3"/>
  <c r="AA10"/>
  <c r="H12"/>
  <c r="T7"/>
  <c r="J11"/>
  <c r="AA12"/>
  <c r="Z6"/>
  <c r="O4"/>
  <c r="W12"/>
  <c r="K12"/>
  <c r="F4"/>
  <c r="H5"/>
  <c r="G3"/>
  <c r="W11"/>
  <c r="H3"/>
  <c r="L7"/>
  <c r="Z9"/>
  <c r="X12"/>
  <c r="AB3"/>
  <c r="T12"/>
  <c r="X5"/>
  <c r="D14"/>
  <c r="R6"/>
  <c r="T3"/>
  <c r="F3"/>
  <c r="J7"/>
  <c r="C6"/>
  <c r="D8"/>
  <c r="O5"/>
  <c r="O10"/>
  <c r="R4"/>
  <c r="B12"/>
  <c r="K3"/>
  <c r="T13"/>
  <c r="X6"/>
  <c r="Z10"/>
  <c r="AB11"/>
  <c r="N11"/>
  <c r="G9"/>
  <c r="X3"/>
  <c r="D7"/>
  <c r="W13"/>
  <c r="J3"/>
  <c r="S14"/>
  <c r="AB4"/>
  <c r="Z7"/>
  <c r="V6"/>
  <c r="Z14"/>
  <c r="L4"/>
  <c r="K9"/>
  <c r="AA6"/>
  <c r="S5"/>
  <c r="B10"/>
  <c r="F8"/>
  <c r="W8"/>
  <c r="Z8"/>
  <c r="J9"/>
  <c r="P14"/>
  <c r="V5"/>
  <c r="AA13"/>
  <c r="C8"/>
  <c r="AA7"/>
  <c r="AB14"/>
  <c r="J12"/>
  <c r="R7"/>
  <c r="N13"/>
  <c r="AB13"/>
  <c r="L5"/>
  <c r="D3"/>
  <c r="N8"/>
  <c r="Z11"/>
  <c r="X4"/>
  <c r="R5"/>
  <c r="D6"/>
  <c r="C12"/>
  <c r="B6"/>
  <c r="C10"/>
  <c r="D12"/>
  <c r="X10"/>
  <c r="W3"/>
  <c r="X11"/>
  <c r="R14"/>
  <c r="N5"/>
  <c r="Y11" l="1"/>
  <c r="Y10"/>
  <c r="E12"/>
  <c r="E6"/>
  <c r="Y4"/>
  <c r="E3"/>
  <c r="M5"/>
  <c r="AC13"/>
  <c r="AC14"/>
  <c r="Q14"/>
  <c r="M4"/>
  <c r="AC4"/>
  <c r="E7"/>
  <c r="Y3"/>
  <c r="AC11"/>
  <c r="Y6"/>
  <c r="U13"/>
  <c r="E8"/>
  <c r="U3"/>
  <c r="E14"/>
  <c r="Y5"/>
  <c r="U12"/>
  <c r="AC3"/>
  <c r="Y12"/>
  <c r="M7"/>
  <c r="I3"/>
  <c r="I5"/>
  <c r="U7"/>
  <c r="I12"/>
  <c r="AC12"/>
  <c r="M10"/>
  <c r="AC7"/>
  <c r="I10"/>
  <c r="M11"/>
  <c r="Q11"/>
  <c r="U6"/>
  <c r="I6"/>
  <c r="Y9"/>
  <c r="I11"/>
  <c r="I9"/>
  <c r="I13"/>
  <c r="Y13"/>
  <c r="M12"/>
  <c r="Q7"/>
  <c r="M14"/>
  <c r="Q3"/>
  <c r="E4"/>
  <c r="Q10"/>
  <c r="Y7"/>
  <c r="Y14"/>
  <c r="Q9"/>
  <c r="M6"/>
  <c r="U10"/>
  <c r="E11"/>
  <c r="E9"/>
  <c r="AC6"/>
  <c r="U9"/>
  <c r="AC9"/>
  <c r="Q5"/>
  <c r="M3"/>
  <c r="I14"/>
  <c r="U5"/>
  <c r="I8"/>
  <c r="Q12"/>
  <c r="E5"/>
  <c r="Q6"/>
  <c r="E10"/>
  <c r="U14"/>
  <c r="M8"/>
  <c r="Q8"/>
  <c r="U11"/>
  <c r="I7"/>
  <c r="E13"/>
  <c r="AC5"/>
  <c r="Q4"/>
  <c r="AC8"/>
  <c r="U4"/>
  <c r="M13"/>
  <c r="Q13"/>
  <c r="AC10"/>
  <c r="Y8"/>
  <c r="M9"/>
  <c r="U8"/>
  <c r="I4"/>
</calcChain>
</file>

<file path=xl/sharedStrings.xml><?xml version="1.0" encoding="utf-8"?>
<sst xmlns="http://schemas.openxmlformats.org/spreadsheetml/2006/main" count="267" uniqueCount="90">
  <si>
    <t>Case</t>
  </si>
  <si>
    <t>Assay</t>
  </si>
  <si>
    <t>Date</t>
  </si>
  <si>
    <t>AMean</t>
  </si>
  <si>
    <t>CV</t>
  </si>
  <si>
    <t>Count</t>
  </si>
  <si>
    <t>ND</t>
    <phoneticPr fontId="3" type="noConversion"/>
  </si>
  <si>
    <t/>
  </si>
  <si>
    <t>AI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</si>
  <si>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</si>
  <si>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</si>
  <si>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</si>
  <si>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</si>
  <si>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</si>
  <si>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</si>
  <si>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</si>
  <si>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</si>
  <si>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</si>
  <si>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</si>
  <si>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</si>
  <si>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</si>
  <si>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</si>
  <si>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</si>
  <si>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</si>
  <si>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</si>
  <si>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</si>
  <si>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</si>
  <si>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</si>
  <si>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</si>
  <si>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</si>
  <si>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</si>
  <si>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</si>
  <si>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</si>
  <si>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</si>
  <si>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</si>
  <si>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</si>
  <si>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</si>
  <si>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20-1461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</si>
  <si>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</si>
  <si>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</si>
  <si>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</si>
  <si>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화천농장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</si>
  <si>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</si>
  <si>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</si>
  <si>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</si>
  <si>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</si>
  <si>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</si>
  <si>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</si>
  <si>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</si>
  <si>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</si>
  <si>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</si>
  <si>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</si>
  <si>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20-1461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3" type="noConversion"/>
  </si>
  <si>
    <t>MSMG</t>
    <phoneticPr fontId="3" type="noConversion"/>
  </si>
  <si>
    <r>
      <t>20-1462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3" type="noConversion"/>
  </si>
  <si>
    <t>SE</t>
    <phoneticPr fontId="3" type="noConversion"/>
  </si>
  <si>
    <r>
      <t>20-1462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3" type="noConversion"/>
  </si>
  <si>
    <r>
      <t>20-1461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3" type="noConversion"/>
  </si>
  <si>
    <t xml:space="preserve">코   멘   트 </t>
    <phoneticPr fontId="11" type="noConversion"/>
  </si>
  <si>
    <t>- MGMS, SE: 음성, 양호</t>
    <phoneticPr fontId="3" type="noConversion"/>
  </si>
  <si>
    <t>- IBV, ND, AI: 검사결과 양호</t>
    <phoneticPr fontId="3" type="noConversion"/>
  </si>
  <si>
    <t xml:space="preserve">  (우) 28127  충북 청주시 청원구 오창읍 중부로 1555  /  Tel (043)240-7671~3 / Fax (043)240-7674</t>
    <phoneticPr fontId="11" type="noConversion"/>
  </si>
  <si>
    <t>20-1860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</si>
  <si>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</si>
  <si>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</si>
  <si>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</si>
  <si>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</si>
  <si>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</si>
  <si>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</si>
  <si>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>2. 검사결과</t>
    <phoneticPr fontId="11" type="noConversion"/>
  </si>
  <si>
    <t>일령:</t>
    <phoneticPr fontId="9" type="noConversion"/>
  </si>
  <si>
    <r>
      <t>20-1860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3" type="noConversion"/>
  </si>
  <si>
    <t>APV</t>
  </si>
  <si>
    <r>
      <t>20-1861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  <phoneticPr fontId="3" type="noConversion"/>
  </si>
  <si>
    <t>IBD</t>
    <phoneticPr fontId="3" type="noConversion"/>
  </si>
  <si>
    <t>IBV</t>
  </si>
  <si>
    <t>AI</t>
    <phoneticPr fontId="3" type="noConversion"/>
  </si>
  <si>
    <t>ND</t>
    <phoneticPr fontId="3" type="noConversion"/>
  </si>
  <si>
    <t>SE</t>
    <phoneticPr fontId="3" type="noConversion"/>
  </si>
  <si>
    <t>MSMG</t>
    <phoneticPr fontId="3" type="noConversion"/>
  </si>
  <si>
    <t>IDEXX</t>
    <phoneticPr fontId="3" type="noConversion"/>
  </si>
  <si>
    <t>- APV: 백신 접종 전 일부 양성 반전, 4월 입추 계군으로 인하여 양성 반전 되는 것으로 판단됨</t>
    <phoneticPr fontId="3" type="noConversion"/>
  </si>
  <si>
    <t>- IBV, ND, AI, IBD: 검사결과 양호</t>
    <phoneticPr fontId="3" type="noConversion"/>
  </si>
  <si>
    <t>20-2032</t>
    <phoneticPr fontId="3" type="noConversion"/>
  </si>
  <si>
    <r>
      <t>20-2032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3" type="noConversion"/>
  </si>
  <si>
    <t>MSMG</t>
    <phoneticPr fontId="3" type="noConversion"/>
  </si>
  <si>
    <r>
      <t>20-2033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112</t>
    </r>
    <phoneticPr fontId="3" type="noConversion"/>
  </si>
  <si>
    <t>SE</t>
    <phoneticPr fontId="3" type="noConversion"/>
  </si>
  <si>
    <t>IBV</t>
    <phoneticPr fontId="3" type="noConversion"/>
  </si>
  <si>
    <t>IBH</t>
    <phoneticPr fontId="3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</si>
</sst>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_ "/>
    <numFmt numFmtId="180" formatCode="0.0_ "/>
    <numFmt numFmtId="181" formatCode="0.0%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</cellStyleXfs>
  <cellXfs count="107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/>
    <xf numFmtId="0" fontId="2" fillId="0" borderId="0" xfId="2" applyFont="1" applyBorder="1">
      <alignment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" fillId="0" borderId="0" xfId="2">
      <alignment vertical="center"/>
    </xf>
    <xf numFmtId="0" fontId="12" fillId="0" borderId="0" xfId="2" applyFont="1" applyBorder="1" applyAlignment="1"/>
    <xf numFmtId="0" fontId="13" fillId="0" borderId="0" xfId="2" applyFont="1" applyBorder="1" applyAlignment="1">
      <alignment vertical="center"/>
    </xf>
    <xf numFmtId="0" fontId="14" fillId="0" borderId="0" xfId="2" applyFont="1" applyBorder="1" applyAlignment="1"/>
    <xf numFmtId="0" fontId="5" fillId="0" borderId="0" xfId="2" applyFont="1">
      <alignment vertical="center"/>
    </xf>
    <xf numFmtId="0" fontId="15" fillId="0" borderId="1" xfId="2" applyFont="1" applyBorder="1" applyAlignment="1">
      <alignment horizontal="justify" vertical="center"/>
    </xf>
    <xf numFmtId="0" fontId="15" fillId="0" borderId="2" xfId="2" applyFont="1" applyBorder="1" applyAlignment="1">
      <alignment horizontal="left" vertical="center"/>
    </xf>
    <xf numFmtId="14" fontId="15" fillId="0" borderId="2" xfId="2" applyNumberFormat="1" applyFont="1" applyBorder="1" applyAlignment="1" applyProtection="1">
      <alignment horizontal="center" vertical="center"/>
      <protection locked="0"/>
    </xf>
    <xf numFmtId="0" fontId="15" fillId="0" borderId="2" xfId="2" applyFont="1" applyBorder="1" applyAlignment="1" applyProtection="1">
      <alignment horizontal="center" vertical="center"/>
      <protection locked="0"/>
    </xf>
    <xf numFmtId="0" fontId="16" fillId="0" borderId="2" xfId="2" applyFont="1" applyBorder="1">
      <alignment vertical="center"/>
    </xf>
    <xf numFmtId="0" fontId="15" fillId="0" borderId="2" xfId="2" applyFont="1" applyBorder="1" applyAlignment="1">
      <alignment vertical="center"/>
    </xf>
    <xf numFmtId="0" fontId="16" fillId="0" borderId="2" xfId="2" applyFont="1" applyBorder="1" applyAlignment="1"/>
    <xf numFmtId="14" fontId="15" fillId="0" borderId="2" xfId="2" applyNumberFormat="1" applyFont="1" applyBorder="1" applyAlignment="1">
      <alignment horizontal="center" vertical="center"/>
    </xf>
    <xf numFmtId="0" fontId="16" fillId="0" borderId="3" xfId="2" applyFont="1" applyBorder="1">
      <alignment vertical="center"/>
    </xf>
    <xf numFmtId="0" fontId="15" fillId="0" borderId="4" xfId="2" applyFont="1" applyBorder="1" applyAlignment="1">
      <alignment horizontal="justify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>
      <alignment vertical="center"/>
    </xf>
    <xf numFmtId="0" fontId="15" fillId="0" borderId="0" xfId="2" applyFont="1" applyBorder="1" applyAlignment="1">
      <alignment vertical="center"/>
    </xf>
    <xf numFmtId="177" fontId="15" fillId="0" borderId="0" xfId="2" applyNumberFormat="1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>
      <alignment vertical="center"/>
    </xf>
    <xf numFmtId="0" fontId="20" fillId="0" borderId="0" xfId="2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>
      <alignment horizontal="left"/>
    </xf>
    <xf numFmtId="0" fontId="16" fillId="0" borderId="5" xfId="2" applyFont="1" applyBorder="1">
      <alignment vertical="center"/>
    </xf>
    <xf numFmtId="0" fontId="12" fillId="0" borderId="0" xfId="2" applyFont="1" applyBorder="1" applyAlignment="1">
      <alignment vertical="top"/>
    </xf>
    <xf numFmtId="0" fontId="15" fillId="0" borderId="6" xfId="2" applyFont="1" applyBorder="1" applyAlignment="1">
      <alignment horizontal="justify" vertical="center"/>
    </xf>
    <xf numFmtId="0" fontId="15" fillId="0" borderId="7" xfId="2" applyFont="1" applyBorder="1" applyAlignment="1">
      <alignment horizontal="left" vertical="center"/>
    </xf>
    <xf numFmtId="0" fontId="20" fillId="0" borderId="7" xfId="2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>
      <alignment horizontal="left"/>
    </xf>
    <xf numFmtId="0" fontId="16" fillId="0" borderId="7" xfId="2" applyFont="1" applyBorder="1">
      <alignment vertical="center"/>
    </xf>
    <xf numFmtId="0" fontId="15" fillId="0" borderId="7" xfId="2" applyFont="1" applyBorder="1" applyAlignment="1">
      <alignment vertical="center"/>
    </xf>
    <xf numFmtId="0" fontId="16" fillId="0" borderId="8" xfId="2" applyFont="1" applyBorder="1">
      <alignment vertical="center"/>
    </xf>
    <xf numFmtId="0" fontId="21" fillId="0" borderId="0" xfId="2" applyFont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center" vertical="center"/>
      <protection locked="0"/>
    </xf>
    <xf numFmtId="0" fontId="23" fillId="4" borderId="9" xfId="2" applyFont="1" applyFill="1" applyBorder="1" applyAlignment="1">
      <alignment horizontal="center" vertical="center"/>
    </xf>
    <xf numFmtId="0" fontId="24" fillId="5" borderId="10" xfId="2" applyFont="1" applyFill="1" applyBorder="1" applyAlignment="1">
      <alignment horizontal="center" vertical="center"/>
    </xf>
    <xf numFmtId="178" fontId="24" fillId="5" borderId="10" xfId="2" applyNumberFormat="1" applyFont="1" applyFill="1" applyBorder="1" applyAlignment="1">
      <alignment horizontal="center" vertical="center"/>
    </xf>
    <xf numFmtId="0" fontId="24" fillId="5" borderId="11" xfId="2" applyFont="1" applyFill="1" applyBorder="1" applyAlignment="1" applyProtection="1">
      <alignment horizontal="center" vertical="center"/>
      <protection locked="0"/>
    </xf>
    <xf numFmtId="0" fontId="24" fillId="5" borderId="12" xfId="2" applyFont="1" applyFill="1" applyBorder="1" applyAlignment="1" applyProtection="1">
      <alignment horizontal="center" vertical="center"/>
      <protection locked="0"/>
    </xf>
    <xf numFmtId="0" fontId="25" fillId="5" borderId="12" xfId="2" applyFont="1" applyFill="1" applyBorder="1" applyAlignment="1" applyProtection="1">
      <alignment horizontal="center" vertical="center"/>
      <protection locked="0"/>
    </xf>
    <xf numFmtId="0" fontId="2" fillId="5" borderId="12" xfId="2" applyFont="1" applyFill="1" applyBorder="1">
      <alignment vertical="center"/>
    </xf>
    <xf numFmtId="0" fontId="2" fillId="5" borderId="13" xfId="2" applyFont="1" applyFill="1" applyBorder="1">
      <alignment vertical="center"/>
    </xf>
    <xf numFmtId="0" fontId="26" fillId="0" borderId="14" xfId="2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4" fontId="27" fillId="0" borderId="15" xfId="0" applyNumberFormat="1" applyFont="1" applyBorder="1" applyAlignment="1">
      <alignment horizontal="center" vertical="center"/>
    </xf>
    <xf numFmtId="179" fontId="27" fillId="0" borderId="1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80" fontId="27" fillId="0" borderId="15" xfId="0" applyNumberFormat="1" applyFont="1" applyBorder="1" applyAlignment="1">
      <alignment horizontal="center" vertical="center"/>
    </xf>
    <xf numFmtId="0" fontId="10" fillId="5" borderId="16" xfId="2" applyFont="1" applyFill="1" applyBorder="1" applyAlignment="1">
      <alignment horizontal="center" vertical="center"/>
    </xf>
    <xf numFmtId="0" fontId="29" fillId="0" borderId="17" xfId="2" quotePrefix="1" applyFont="1" applyBorder="1">
      <alignment vertical="center"/>
    </xf>
    <xf numFmtId="0" fontId="2" fillId="0" borderId="18" xfId="2" applyFont="1" applyBorder="1">
      <alignment vertical="center"/>
    </xf>
    <xf numFmtId="0" fontId="2" fillId="0" borderId="19" xfId="2" applyFont="1" applyBorder="1">
      <alignment vertical="center"/>
    </xf>
    <xf numFmtId="0" fontId="2" fillId="0" borderId="20" xfId="2" quotePrefix="1" applyFont="1" applyBorder="1">
      <alignment vertical="center"/>
    </xf>
    <xf numFmtId="0" fontId="2" fillId="0" borderId="21" xfId="2" applyFont="1" applyBorder="1">
      <alignment vertical="center"/>
    </xf>
    <xf numFmtId="0" fontId="29" fillId="0" borderId="20" xfId="2" quotePrefix="1" applyFont="1" applyBorder="1">
      <alignment vertical="center"/>
    </xf>
    <xf numFmtId="0" fontId="2" fillId="0" borderId="22" xfId="2" quotePrefix="1" applyFont="1" applyBorder="1">
      <alignment vertical="center"/>
    </xf>
    <xf numFmtId="0" fontId="2" fillId="0" borderId="23" xfId="2" applyFont="1" applyBorder="1">
      <alignment vertical="center"/>
    </xf>
    <xf numFmtId="0" fontId="2" fillId="0" borderId="24" xfId="2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1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1" fontId="0" fillId="6" borderId="32" xfId="1" applyNumberFormat="1" applyFont="1" applyFill="1" applyBorder="1">
      <alignment vertical="center"/>
    </xf>
    <xf numFmtId="0" fontId="6" fillId="0" borderId="0" xfId="2" applyFont="1" applyBorder="1" applyAlignment="1">
      <alignment horizontal="center" vertical="center"/>
    </xf>
    <xf numFmtId="1" fontId="27" fillId="0" borderId="15" xfId="0" quotePrefix="1" applyNumberFormat="1" applyFont="1" applyBorder="1" applyAlignment="1">
      <alignment horizontal="center" vertical="center"/>
    </xf>
    <xf numFmtId="1" fontId="34" fillId="0" borderId="15" xfId="17" applyNumberFormat="1" applyFont="1" applyFill="1" applyBorder="1" applyAlignment="1" applyProtection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15" fillId="0" borderId="1" xfId="2" applyFont="1" applyBorder="1" applyAlignment="1">
      <alignment horizontal="center" vertical="center" textRotation="91"/>
    </xf>
    <xf numFmtId="0" fontId="15" fillId="0" borderId="4" xfId="2" applyFont="1" applyBorder="1" applyAlignment="1">
      <alignment horizontal="center" vertical="center" textRotation="91"/>
    </xf>
    <xf numFmtId="0" fontId="15" fillId="0" borderId="6" xfId="2" applyFont="1" applyBorder="1" applyAlignment="1">
      <alignment horizontal="center" vertical="center" textRotation="91"/>
    </xf>
    <xf numFmtId="0" fontId="15" fillId="0" borderId="2" xfId="2" applyFont="1" applyBorder="1" applyAlignment="1">
      <alignment horizontal="center" vertical="center"/>
    </xf>
    <xf numFmtId="176" fontId="15" fillId="0" borderId="2" xfId="2" applyNumberFormat="1" applyFont="1" applyBorder="1" applyAlignment="1" applyProtection="1">
      <alignment horizontal="center" vertical="center"/>
      <protection locked="0"/>
    </xf>
    <xf numFmtId="14" fontId="16" fillId="0" borderId="2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176" fontId="18" fillId="0" borderId="0" xfId="4" applyNumberFormat="1" applyFont="1" applyBorder="1" applyAlignment="1">
      <alignment horizontal="center" vertical="center"/>
    </xf>
    <xf numFmtId="0" fontId="19" fillId="0" borderId="0" xfId="4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176" fontId="15" fillId="0" borderId="0" xfId="2" applyNumberFormat="1" applyFont="1" applyBorder="1" applyAlignment="1" applyProtection="1">
      <alignment horizontal="center" vertical="center"/>
      <protection locked="0"/>
    </xf>
    <xf numFmtId="0" fontId="15" fillId="0" borderId="7" xfId="2" applyFont="1" applyBorder="1" applyAlignment="1">
      <alignment horizontal="center" vertical="center"/>
    </xf>
    <xf numFmtId="176" fontId="15" fillId="0" borderId="7" xfId="2" applyNumberFormat="1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8">
    <cellStyle name="백분율" xfId="1" builtinId="5"/>
    <cellStyle name="백분율 2" xfId="5"/>
    <cellStyle name="백분율 3" xfId="6"/>
    <cellStyle name="쉼표 [0] 2" xfId="7"/>
    <cellStyle name="표준" xfId="0" builtinId="0"/>
    <cellStyle name="표준 2" xfId="8"/>
    <cellStyle name="표준 2 2" xfId="9"/>
    <cellStyle name="표준 2 3" xfId="10"/>
    <cellStyle name="표준 2 4" xfId="11"/>
    <cellStyle name="표준 2 6" xfId="12"/>
    <cellStyle name="표준 3" xfId="4"/>
    <cellStyle name="표준 4" xfId="13"/>
    <cellStyle name="표준 4 2" xfId="14"/>
    <cellStyle name="표준 5" xfId="15"/>
    <cellStyle name="표준 5 2" xfId="2"/>
    <cellStyle name="표준 9" xfId="16"/>
    <cellStyle name="표준 9 2" xfId="3"/>
    <cellStyle name="표준_양계혈청검사결과(견본)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1.6</c:v>
                </c:pt>
                <c:pt idx="1">
                  <c:v>2.7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dLbls/>
        <c:axId val="97673216"/>
        <c:axId val="9767475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0.8</c:v>
                </c:pt>
                <c:pt idx="1">
                  <c:v>0.78947368421052633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dLbls/>
        <c:marker val="1"/>
        <c:axId val="97698560"/>
        <c:axId val="97676288"/>
      </c:lineChart>
      <c:catAx>
        <c:axId val="976732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7674752"/>
        <c:crosses val="autoZero"/>
        <c:auto val="1"/>
        <c:lblAlgn val="ctr"/>
        <c:lblOffset val="100"/>
      </c:catAx>
      <c:valAx>
        <c:axId val="9767475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7673216"/>
        <c:crosses val="autoZero"/>
        <c:crossBetween val="between"/>
      </c:valAx>
      <c:valAx>
        <c:axId val="9767628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7698560"/>
        <c:crosses val="max"/>
        <c:crossBetween val="between"/>
      </c:valAx>
      <c:catAx>
        <c:axId val="97698560"/>
        <c:scaling>
          <c:orientation val="minMax"/>
        </c:scaling>
        <c:delete val="1"/>
        <c:axPos val="b"/>
        <c:numFmt formatCode="General" sourceLinked="1"/>
        <c:tickLblPos val="none"/>
        <c:crossAx val="9767628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3920.5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dLbls/>
        <c:axId val="101197696"/>
        <c:axId val="1011992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0.75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dLbls/>
        <c:marker val="1"/>
        <c:axId val="101206656"/>
        <c:axId val="101205120"/>
      </c:lineChart>
      <c:catAx>
        <c:axId val="1011976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199232"/>
        <c:crosses val="autoZero"/>
        <c:auto val="1"/>
        <c:lblAlgn val="ctr"/>
        <c:lblOffset val="100"/>
      </c:catAx>
      <c:valAx>
        <c:axId val="10119923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197696"/>
        <c:crosses val="autoZero"/>
        <c:crossBetween val="between"/>
      </c:valAx>
      <c:valAx>
        <c:axId val="10120512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06656"/>
        <c:crosses val="max"/>
        <c:crossBetween val="between"/>
      </c:valAx>
      <c:catAx>
        <c:axId val="101206656"/>
        <c:scaling>
          <c:orientation val="minMax"/>
        </c:scaling>
        <c:delete val="1"/>
        <c:axPos val="b"/>
        <c:numFmt formatCode="General" sourceLinked="1"/>
        <c:tickLblPos val="none"/>
        <c:crossAx val="10120512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3.5</c:v>
                </c:pt>
                <c:pt idx="1">
                  <c:v>92</c:v>
                </c:pt>
                <c:pt idx="2">
                  <c:v>87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dLbls/>
        <c:axId val="101238272"/>
        <c:axId val="10123980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dLbls/>
        <c:marker val="1"/>
        <c:axId val="101263616"/>
        <c:axId val="101262080"/>
      </c:lineChart>
      <c:catAx>
        <c:axId val="1012382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39808"/>
        <c:crosses val="autoZero"/>
        <c:auto val="1"/>
        <c:lblAlgn val="ctr"/>
        <c:lblOffset val="100"/>
      </c:catAx>
      <c:valAx>
        <c:axId val="10123980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38272"/>
        <c:crosses val="autoZero"/>
        <c:crossBetween val="between"/>
      </c:valAx>
      <c:valAx>
        <c:axId val="1012620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63616"/>
        <c:crosses val="max"/>
        <c:crossBetween val="between"/>
      </c:valAx>
      <c:catAx>
        <c:axId val="101263616"/>
        <c:scaling>
          <c:orientation val="minMax"/>
        </c:scaling>
        <c:delete val="1"/>
        <c:axPos val="b"/>
        <c:numFmt formatCode="General" sourceLinked="1"/>
        <c:tickLblPos val="none"/>
        <c:crossAx val="1012620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1.5</c:v>
                </c:pt>
                <c:pt idx="1">
                  <c:v>3.5</c:v>
                </c:pt>
                <c:pt idx="2">
                  <c:v>13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dLbls/>
        <c:axId val="101313536"/>
        <c:axId val="10132352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5.0000000000000044E-2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dLbls/>
        <c:marker val="1"/>
        <c:axId val="101330944"/>
        <c:axId val="101325056"/>
      </c:lineChart>
      <c:catAx>
        <c:axId val="101313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323520"/>
        <c:crosses val="autoZero"/>
        <c:auto val="1"/>
        <c:lblAlgn val="ctr"/>
        <c:lblOffset val="100"/>
      </c:catAx>
      <c:valAx>
        <c:axId val="10132352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313536"/>
        <c:crosses val="autoZero"/>
        <c:crossBetween val="between"/>
      </c:valAx>
      <c:valAx>
        <c:axId val="10132505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330944"/>
        <c:crosses val="max"/>
        <c:crossBetween val="between"/>
      </c:valAx>
      <c:catAx>
        <c:axId val="101330944"/>
        <c:scaling>
          <c:orientation val="minMax"/>
        </c:scaling>
        <c:delete val="1"/>
        <c:axPos val="b"/>
        <c:numFmt formatCode="General" sourceLinked="1"/>
        <c:tickLblPos val="none"/>
        <c:crossAx val="10132505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dLbls/>
        <c:axId val="99560832"/>
        <c:axId val="9957491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9.9999999999999978E-2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dLbls/>
        <c:marker val="1"/>
        <c:axId val="99582336"/>
        <c:axId val="99576448"/>
      </c:lineChart>
      <c:catAx>
        <c:axId val="995608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9574912"/>
        <c:crosses val="autoZero"/>
        <c:auto val="1"/>
        <c:lblAlgn val="ctr"/>
        <c:lblOffset val="100"/>
      </c:catAx>
      <c:valAx>
        <c:axId val="9957491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9560832"/>
        <c:crosses val="autoZero"/>
        <c:crossBetween val="between"/>
      </c:valAx>
      <c:valAx>
        <c:axId val="995764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9582336"/>
        <c:crosses val="max"/>
        <c:crossBetween val="between"/>
      </c:valAx>
      <c:catAx>
        <c:axId val="99582336"/>
        <c:scaling>
          <c:orientation val="minMax"/>
        </c:scaling>
        <c:delete val="1"/>
        <c:axPos val="b"/>
        <c:numFmt formatCode="General" sourceLinked="1"/>
        <c:tickLblPos val="none"/>
        <c:crossAx val="995764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dLbls/>
        <c:axId val="99630080"/>
        <c:axId val="9964825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dLbls/>
        <c:marker val="1"/>
        <c:axId val="99651584"/>
        <c:axId val="99649792"/>
      </c:lineChart>
      <c:catAx>
        <c:axId val="996300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9648256"/>
        <c:crosses val="autoZero"/>
        <c:auto val="1"/>
        <c:lblAlgn val="ctr"/>
        <c:lblOffset val="100"/>
      </c:catAx>
      <c:valAx>
        <c:axId val="99648256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9630080"/>
        <c:crosses val="autoZero"/>
        <c:crossBetween val="between"/>
      </c:valAx>
      <c:valAx>
        <c:axId val="9964979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9651584"/>
        <c:crosses val="max"/>
        <c:crossBetween val="between"/>
      </c:valAx>
      <c:catAx>
        <c:axId val="99651584"/>
        <c:scaling>
          <c:orientation val="minMax"/>
        </c:scaling>
        <c:delete val="1"/>
        <c:axPos val="b"/>
        <c:numFmt formatCode="General" sourceLinked="1"/>
        <c:tickLblPos val="none"/>
        <c:crossAx val="9964979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287.5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dLbls/>
        <c:axId val="100874880"/>
        <c:axId val="10088896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0.22222222222222221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dLbls/>
        <c:marker val="1"/>
        <c:axId val="100892032"/>
        <c:axId val="100890496"/>
      </c:lineChart>
      <c:catAx>
        <c:axId val="1008748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888960"/>
        <c:crosses val="autoZero"/>
        <c:auto val="1"/>
        <c:lblAlgn val="ctr"/>
        <c:lblOffset val="100"/>
      </c:catAx>
      <c:valAx>
        <c:axId val="10088896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874880"/>
        <c:crosses val="autoZero"/>
        <c:crossBetween val="between"/>
      </c:valAx>
      <c:valAx>
        <c:axId val="10089049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892032"/>
        <c:crosses val="max"/>
        <c:crossBetween val="between"/>
      </c:valAx>
      <c:catAx>
        <c:axId val="100892032"/>
        <c:scaling>
          <c:orientation val="minMax"/>
        </c:scaling>
        <c:delete val="1"/>
        <c:axPos val="b"/>
        <c:numFmt formatCode="General" sourceLinked="1"/>
        <c:tickLblPos val="none"/>
        <c:crossAx val="10089049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453</c:v>
                </c:pt>
                <c:pt idx="1">
                  <c:v>2741</c:v>
                </c:pt>
                <c:pt idx="2">
                  <c:v>1278.5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dLbls/>
        <c:axId val="100919936"/>
        <c:axId val="961416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0.15000000000000002</c:v>
                </c:pt>
                <c:pt idx="1">
                  <c:v>0.94736842105263164</c:v>
                </c:pt>
                <c:pt idx="2">
                  <c:v>0.85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dLbls/>
        <c:marker val="1"/>
        <c:axId val="96144384"/>
        <c:axId val="96142848"/>
      </c:lineChart>
      <c:catAx>
        <c:axId val="1009199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6141696"/>
        <c:crosses val="autoZero"/>
        <c:auto val="1"/>
        <c:lblAlgn val="ctr"/>
        <c:lblOffset val="100"/>
      </c:catAx>
      <c:valAx>
        <c:axId val="9614169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919936"/>
        <c:crosses val="autoZero"/>
        <c:crossBetween val="between"/>
      </c:valAx>
      <c:valAx>
        <c:axId val="9614284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6144384"/>
        <c:crosses val="max"/>
        <c:crossBetween val="between"/>
      </c:valAx>
      <c:catAx>
        <c:axId val="96144384"/>
        <c:scaling>
          <c:orientation val="minMax"/>
        </c:scaling>
        <c:delete val="1"/>
        <c:axPos val="b"/>
        <c:numFmt formatCode="General" sourceLinked="1"/>
        <c:tickLblPos val="none"/>
        <c:crossAx val="9614284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4545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dLbls/>
        <c:axId val="100935552"/>
        <c:axId val="10093708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0.94736842105263164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dLbls/>
        <c:marker val="1"/>
        <c:axId val="100956800"/>
        <c:axId val="100955264"/>
      </c:lineChart>
      <c:catAx>
        <c:axId val="1009355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937088"/>
        <c:crosses val="autoZero"/>
        <c:auto val="1"/>
        <c:lblAlgn val="ctr"/>
        <c:lblOffset val="100"/>
      </c:catAx>
      <c:valAx>
        <c:axId val="10093708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935552"/>
        <c:crosses val="autoZero"/>
        <c:crossBetween val="between"/>
      </c:valAx>
      <c:valAx>
        <c:axId val="10095526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956800"/>
        <c:crosses val="max"/>
        <c:crossBetween val="between"/>
      </c:valAx>
      <c:catAx>
        <c:axId val="100956800"/>
        <c:scaling>
          <c:orientation val="minMax"/>
        </c:scaling>
        <c:delete val="1"/>
        <c:axPos val="b"/>
        <c:numFmt formatCode="General" sourceLinked="1"/>
        <c:tickLblPos val="none"/>
        <c:crossAx val="10095526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dLbls/>
        <c:axId val="100992512"/>
        <c:axId val="10099404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dLbls/>
        <c:marker val="1"/>
        <c:axId val="101005568"/>
        <c:axId val="101004032"/>
      </c:lineChart>
      <c:catAx>
        <c:axId val="1009925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994048"/>
        <c:crosses val="autoZero"/>
        <c:auto val="1"/>
        <c:lblAlgn val="ctr"/>
        <c:lblOffset val="100"/>
      </c:catAx>
      <c:valAx>
        <c:axId val="10099404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992512"/>
        <c:crosses val="autoZero"/>
        <c:crossBetween val="between"/>
      </c:valAx>
      <c:valAx>
        <c:axId val="10100403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005568"/>
        <c:crosses val="max"/>
        <c:crossBetween val="between"/>
      </c:valAx>
      <c:catAx>
        <c:axId val="101005568"/>
        <c:scaling>
          <c:orientation val="minMax"/>
        </c:scaling>
        <c:delete val="1"/>
        <c:axPos val="b"/>
        <c:numFmt formatCode="General" sourceLinked="1"/>
        <c:tickLblPos val="none"/>
        <c:crossAx val="10100403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dLbls/>
        <c:axId val="101059584"/>
        <c:axId val="10106956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dLbls/>
        <c:marker val="1"/>
        <c:axId val="101076992"/>
        <c:axId val="101071104"/>
      </c:lineChart>
      <c:catAx>
        <c:axId val="1010595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069568"/>
        <c:crosses val="autoZero"/>
        <c:auto val="1"/>
        <c:lblAlgn val="ctr"/>
        <c:lblOffset val="100"/>
      </c:catAx>
      <c:valAx>
        <c:axId val="10106956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059584"/>
        <c:crosses val="autoZero"/>
        <c:crossBetween val="between"/>
      </c:valAx>
      <c:valAx>
        <c:axId val="10107110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076992"/>
        <c:crosses val="max"/>
        <c:crossBetween val="between"/>
      </c:valAx>
      <c:catAx>
        <c:axId val="101076992"/>
        <c:scaling>
          <c:orientation val="minMax"/>
        </c:scaling>
        <c:delete val="1"/>
        <c:axPos val="b"/>
        <c:tickLblPos val="none"/>
        <c:crossAx val="10107110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dLbls/>
        <c:axId val="101124352"/>
        <c:axId val="10113024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dLbls/>
        <c:marker val="1"/>
        <c:axId val="101133312"/>
        <c:axId val="101131776"/>
      </c:lineChart>
      <c:catAx>
        <c:axId val="101124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130240"/>
        <c:crosses val="autoZero"/>
        <c:auto val="1"/>
        <c:lblAlgn val="ctr"/>
        <c:lblOffset val="100"/>
      </c:catAx>
      <c:valAx>
        <c:axId val="10113024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124352"/>
        <c:crosses val="autoZero"/>
        <c:crossBetween val="between"/>
      </c:valAx>
      <c:valAx>
        <c:axId val="1011317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133312"/>
        <c:crosses val="max"/>
        <c:crossBetween val="between"/>
      </c:valAx>
      <c:catAx>
        <c:axId val="101133312"/>
        <c:scaling>
          <c:orientation val="minMax"/>
        </c:scaling>
        <c:delete val="1"/>
        <c:axPos val="b"/>
        <c:numFmt formatCode="General" sourceLinked="1"/>
        <c:tickLblPos val="none"/>
        <c:crossAx val="1011317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workbookViewId="0">
      <selection activeCell="B24" sqref="B24:B25"/>
    </sheetView>
  </sheetViews>
  <sheetFormatPr defaultRowHeight="16.5"/>
  <cols>
    <col min="1" max="1" width="1.12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16384" width="9" style="7"/>
  </cols>
  <sheetData>
    <row r="1" spans="1:25" ht="20.25">
      <c r="B1" s="2"/>
      <c r="C1" s="3"/>
      <c r="D1" s="4"/>
      <c r="E1" s="5"/>
      <c r="F1" s="4"/>
      <c r="G1" s="84"/>
      <c r="H1" s="84"/>
      <c r="I1" s="84"/>
      <c r="J1" s="4"/>
      <c r="K1" s="4"/>
      <c r="L1" s="4"/>
      <c r="M1" s="4"/>
      <c r="N1" s="4"/>
      <c r="O1" s="6"/>
      <c r="P1" s="4"/>
      <c r="Q1" s="6"/>
      <c r="R1" s="4"/>
      <c r="S1" s="4"/>
      <c r="T1" s="78"/>
      <c r="U1" s="4"/>
      <c r="V1" s="4"/>
      <c r="W1" s="4"/>
      <c r="X1" s="4"/>
      <c r="Y1" s="4"/>
    </row>
    <row r="2" spans="1:25" ht="20.25">
      <c r="B2" s="85" t="s">
        <v>32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13.5" customHeight="1">
      <c r="B3" s="86" t="s">
        <v>33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5" ht="17.25" thickBot="1">
      <c r="A4" s="8"/>
      <c r="B4" s="9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6.5" customHeight="1" thickTop="1">
      <c r="A5" s="8"/>
      <c r="B5" s="87" t="s">
        <v>35</v>
      </c>
      <c r="C5" s="12" t="s">
        <v>36</v>
      </c>
      <c r="D5" s="13"/>
      <c r="E5" s="14" t="s">
        <v>37</v>
      </c>
      <c r="F5" s="15"/>
      <c r="G5" s="90" t="s">
        <v>38</v>
      </c>
      <c r="H5" s="90"/>
      <c r="I5" s="16"/>
      <c r="J5" s="91">
        <v>43983</v>
      </c>
      <c r="K5" s="91"/>
      <c r="L5" s="91"/>
      <c r="M5" s="91"/>
      <c r="N5" s="91"/>
      <c r="O5" s="16"/>
      <c r="P5" s="17" t="s">
        <v>39</v>
      </c>
      <c r="Q5" s="18"/>
      <c r="R5" s="19"/>
      <c r="S5" s="14"/>
      <c r="T5" s="14"/>
      <c r="U5" s="92">
        <v>43986</v>
      </c>
      <c r="V5" s="93"/>
      <c r="W5" s="93"/>
      <c r="X5" s="93"/>
      <c r="Y5" s="20"/>
    </row>
    <row r="6" spans="1:25" ht="16.5" customHeight="1">
      <c r="A6" s="8"/>
      <c r="B6" s="88"/>
      <c r="C6" s="21" t="s">
        <v>40</v>
      </c>
      <c r="D6" s="22"/>
      <c r="E6" s="23" t="s">
        <v>41</v>
      </c>
      <c r="F6" s="24"/>
      <c r="G6" s="94" t="s">
        <v>42</v>
      </c>
      <c r="H6" s="94"/>
      <c r="I6" s="25"/>
      <c r="J6" s="95">
        <v>43962</v>
      </c>
      <c r="K6" s="96"/>
      <c r="L6" s="96"/>
      <c r="M6" s="96"/>
      <c r="N6" s="96"/>
      <c r="O6" s="25"/>
      <c r="P6" s="26" t="s">
        <v>43</v>
      </c>
      <c r="Q6" s="27"/>
      <c r="R6" s="27"/>
      <c r="S6" s="25"/>
      <c r="T6" s="27"/>
      <c r="U6" s="97"/>
      <c r="V6" s="97"/>
      <c r="W6" s="97"/>
      <c r="X6" s="97"/>
      <c r="Y6" s="28" t="s">
        <v>44</v>
      </c>
    </row>
    <row r="7" spans="1:25" ht="16.5" customHeight="1">
      <c r="A7" s="8"/>
      <c r="B7" s="88"/>
      <c r="C7" s="21" t="s">
        <v>45</v>
      </c>
      <c r="D7" s="22"/>
      <c r="E7" s="29"/>
      <c r="F7" s="30"/>
      <c r="G7" s="94" t="s">
        <v>46</v>
      </c>
      <c r="H7" s="94"/>
      <c r="I7" s="25"/>
      <c r="J7" s="100"/>
      <c r="K7" s="100"/>
      <c r="L7" s="100"/>
      <c r="M7" s="100"/>
      <c r="N7" s="100"/>
      <c r="O7" s="25"/>
      <c r="P7" s="26" t="s">
        <v>47</v>
      </c>
      <c r="Q7" s="29"/>
      <c r="R7" s="29"/>
      <c r="S7" s="29"/>
      <c r="T7" s="29"/>
      <c r="U7" s="97"/>
      <c r="V7" s="97"/>
      <c r="W7" s="97"/>
      <c r="X7" s="97"/>
      <c r="Y7" s="31"/>
    </row>
    <row r="8" spans="1:25" ht="16.5" customHeight="1" thickBot="1">
      <c r="A8" s="32"/>
      <c r="B8" s="89"/>
      <c r="C8" s="33" t="s">
        <v>48</v>
      </c>
      <c r="D8" s="34"/>
      <c r="E8" s="35"/>
      <c r="F8" s="36"/>
      <c r="G8" s="101"/>
      <c r="H8" s="101"/>
      <c r="I8" s="37"/>
      <c r="J8" s="102"/>
      <c r="K8" s="102"/>
      <c r="L8" s="102"/>
      <c r="M8" s="102"/>
      <c r="N8" s="102"/>
      <c r="O8" s="37"/>
      <c r="P8" s="38"/>
      <c r="Q8" s="35"/>
      <c r="R8" s="35"/>
      <c r="S8" s="35"/>
      <c r="T8" s="35"/>
      <c r="U8" s="103"/>
      <c r="V8" s="103"/>
      <c r="W8" s="103"/>
      <c r="X8" s="103"/>
      <c r="Y8" s="39"/>
    </row>
    <row r="9" spans="1:25" ht="18" thickTop="1" thickBot="1">
      <c r="B9" s="40" t="s">
        <v>49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화천농장</v>
      </c>
      <c r="C10" s="46" t="s">
        <v>50</v>
      </c>
      <c r="D10" s="47">
        <f>ROUNDDOWN((J5-J6+1)/7,0)</f>
        <v>3</v>
      </c>
      <c r="E10" s="48" t="s">
        <v>51</v>
      </c>
      <c r="F10" s="49">
        <f>(J5-J6+1)-(D10*7)</f>
        <v>1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0</v>
      </c>
      <c r="C11" s="53" t="s">
        <v>1</v>
      </c>
      <c r="D11" s="53" t="s">
        <v>2</v>
      </c>
      <c r="E11" s="53" t="s">
        <v>3</v>
      </c>
      <c r="F11" s="53" t="s">
        <v>4</v>
      </c>
      <c r="G11" s="53" t="s">
        <v>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52</v>
      </c>
      <c r="C12" s="54" t="s">
        <v>53</v>
      </c>
      <c r="D12" s="55">
        <v>43983</v>
      </c>
      <c r="E12" s="54">
        <v>5</v>
      </c>
      <c r="F12" s="54">
        <v>201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54</v>
      </c>
      <c r="C13" s="54" t="s">
        <v>53</v>
      </c>
      <c r="D13" s="55">
        <v>43983</v>
      </c>
      <c r="E13" s="54">
        <v>2</v>
      </c>
      <c r="F13" s="54">
        <v>228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52</v>
      </c>
      <c r="C14" s="54" t="s">
        <v>55</v>
      </c>
      <c r="D14" s="55">
        <v>43983</v>
      </c>
      <c r="E14" s="56">
        <v>1</v>
      </c>
      <c r="F14" s="57">
        <v>0</v>
      </c>
      <c r="G14" s="54">
        <v>10</v>
      </c>
      <c r="H14" s="54">
        <v>10</v>
      </c>
      <c r="I14" s="54"/>
      <c r="J14" s="54" t="s">
        <v>7</v>
      </c>
      <c r="K14" s="54" t="s">
        <v>7</v>
      </c>
      <c r="L14" s="54" t="s">
        <v>7</v>
      </c>
      <c r="M14" s="54" t="s">
        <v>7</v>
      </c>
      <c r="N14" s="54" t="s">
        <v>7</v>
      </c>
      <c r="O14" s="54" t="s">
        <v>7</v>
      </c>
      <c r="P14" s="54" t="s">
        <v>7</v>
      </c>
      <c r="Q14" s="54" t="s">
        <v>7</v>
      </c>
      <c r="R14" s="54" t="s">
        <v>7</v>
      </c>
      <c r="S14" s="54"/>
      <c r="T14" s="54"/>
      <c r="U14" s="54"/>
      <c r="V14" s="54"/>
      <c r="W14" s="54"/>
      <c r="X14" s="54"/>
      <c r="Y14" s="54"/>
    </row>
    <row r="15" spans="1:25">
      <c r="B15" s="54" t="s">
        <v>54</v>
      </c>
      <c r="C15" s="54" t="s">
        <v>55</v>
      </c>
      <c r="D15" s="55">
        <v>43983</v>
      </c>
      <c r="E15" s="56">
        <v>2</v>
      </c>
      <c r="F15" s="57">
        <v>150</v>
      </c>
      <c r="G15" s="54">
        <v>10</v>
      </c>
      <c r="H15" s="54">
        <v>9</v>
      </c>
      <c r="I15" s="54"/>
      <c r="J15" s="54" t="s">
        <v>7</v>
      </c>
      <c r="K15" s="54" t="s">
        <v>7</v>
      </c>
      <c r="L15" s="54" t="s">
        <v>7</v>
      </c>
      <c r="M15" s="54" t="s">
        <v>7</v>
      </c>
      <c r="N15" s="54" t="s">
        <v>7</v>
      </c>
      <c r="O15" s="54" t="s">
        <v>7</v>
      </c>
      <c r="P15" s="54" t="s">
        <v>7</v>
      </c>
      <c r="Q15" s="54" t="s">
        <v>7</v>
      </c>
      <c r="R15" s="54" t="s">
        <v>7</v>
      </c>
      <c r="S15" s="54"/>
      <c r="T15" s="54"/>
      <c r="U15" s="54"/>
      <c r="V15" s="54"/>
      <c r="W15" s="54"/>
      <c r="X15" s="54"/>
      <c r="Y15" s="54"/>
    </row>
    <row r="16" spans="1:25">
      <c r="B16" s="54" t="s">
        <v>52</v>
      </c>
      <c r="C16" s="54" t="s">
        <v>24</v>
      </c>
      <c r="D16" s="55">
        <v>43983</v>
      </c>
      <c r="E16" s="54">
        <v>468</v>
      </c>
      <c r="F16" s="54">
        <v>62</v>
      </c>
      <c r="G16" s="54">
        <v>10</v>
      </c>
      <c r="H16" s="54">
        <v>9</v>
      </c>
      <c r="I16" s="54">
        <v>1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56</v>
      </c>
      <c r="C17" s="54" t="s">
        <v>24</v>
      </c>
      <c r="D17" s="55">
        <v>43983</v>
      </c>
      <c r="E17" s="54">
        <v>438</v>
      </c>
      <c r="F17" s="54">
        <v>73</v>
      </c>
      <c r="G17" s="54">
        <v>10</v>
      </c>
      <c r="H17" s="54">
        <v>8</v>
      </c>
      <c r="I17" s="54">
        <v>2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4" t="s">
        <v>57</v>
      </c>
      <c r="C18" s="54" t="s">
        <v>6</v>
      </c>
      <c r="D18" s="55">
        <v>43983</v>
      </c>
      <c r="E18" s="58">
        <v>1.5</v>
      </c>
      <c r="F18" s="79">
        <v>118.63420280034791</v>
      </c>
      <c r="G18" s="54">
        <v>10</v>
      </c>
      <c r="H18" s="54">
        <v>3</v>
      </c>
      <c r="I18" s="54">
        <v>3</v>
      </c>
      <c r="J18" s="54">
        <v>3</v>
      </c>
      <c r="K18" s="54" t="s">
        <v>7</v>
      </c>
      <c r="L18" s="54" t="s">
        <v>7</v>
      </c>
      <c r="M18" s="54" t="s">
        <v>7</v>
      </c>
      <c r="N18" s="54">
        <v>1</v>
      </c>
      <c r="O18" s="54" t="s">
        <v>7</v>
      </c>
      <c r="P18" s="54" t="s">
        <v>7</v>
      </c>
      <c r="Q18" s="54" t="s">
        <v>7</v>
      </c>
      <c r="R18" s="54" t="s">
        <v>7</v>
      </c>
      <c r="S18" s="54"/>
      <c r="T18" s="54"/>
      <c r="U18" s="54"/>
      <c r="V18" s="54"/>
      <c r="W18" s="54"/>
      <c r="X18" s="54"/>
      <c r="Y18" s="54"/>
    </row>
    <row r="19" spans="2:25">
      <c r="B19" s="54" t="s">
        <v>56</v>
      </c>
      <c r="C19" s="54" t="s">
        <v>6</v>
      </c>
      <c r="D19" s="55">
        <v>43983</v>
      </c>
      <c r="E19" s="58">
        <v>1.7</v>
      </c>
      <c r="F19" s="80">
        <v>48.427800138150864</v>
      </c>
      <c r="G19" s="54">
        <v>10</v>
      </c>
      <c r="H19" s="54">
        <v>1</v>
      </c>
      <c r="I19" s="54">
        <v>2</v>
      </c>
      <c r="J19" s="54">
        <v>6</v>
      </c>
      <c r="K19" s="54">
        <v>1</v>
      </c>
      <c r="L19" s="54" t="s">
        <v>7</v>
      </c>
      <c r="M19" s="54" t="s">
        <v>7</v>
      </c>
      <c r="N19" s="54" t="s">
        <v>7</v>
      </c>
      <c r="O19" s="54" t="s">
        <v>7</v>
      </c>
      <c r="P19" s="54" t="s">
        <v>7</v>
      </c>
      <c r="Q19" s="54" t="s">
        <v>7</v>
      </c>
      <c r="R19" s="54" t="s">
        <v>7</v>
      </c>
      <c r="S19" s="54"/>
      <c r="T19" s="54"/>
      <c r="U19" s="54"/>
      <c r="V19" s="54"/>
      <c r="W19" s="54"/>
      <c r="X19" s="54"/>
      <c r="Y19" s="54"/>
    </row>
    <row r="20" spans="2:25">
      <c r="B20" s="54" t="s">
        <v>57</v>
      </c>
      <c r="C20" s="54" t="s">
        <v>8</v>
      </c>
      <c r="D20" s="55">
        <v>43983</v>
      </c>
      <c r="E20" s="58">
        <v>0.1</v>
      </c>
      <c r="F20" s="57">
        <v>316.2277660168379</v>
      </c>
      <c r="G20" s="54">
        <v>10</v>
      </c>
      <c r="H20" s="54">
        <v>9</v>
      </c>
      <c r="I20" s="54">
        <v>1</v>
      </c>
      <c r="J20" s="54" t="s">
        <v>7</v>
      </c>
      <c r="K20" s="54" t="s">
        <v>7</v>
      </c>
      <c r="L20" s="54" t="s">
        <v>7</v>
      </c>
      <c r="M20" s="54" t="s">
        <v>7</v>
      </c>
      <c r="N20" s="54" t="s">
        <v>7</v>
      </c>
      <c r="O20" s="54" t="s">
        <v>7</v>
      </c>
      <c r="P20" s="54" t="s">
        <v>7</v>
      </c>
      <c r="Q20" s="54" t="s">
        <v>7</v>
      </c>
      <c r="R20" s="54" t="s">
        <v>7</v>
      </c>
      <c r="S20" s="54"/>
      <c r="T20" s="54"/>
      <c r="U20" s="54"/>
      <c r="V20" s="54"/>
      <c r="W20" s="54"/>
      <c r="X20" s="54"/>
      <c r="Y20" s="54"/>
    </row>
    <row r="21" spans="2:25">
      <c r="B21" s="54" t="s">
        <v>56</v>
      </c>
      <c r="C21" s="54" t="s">
        <v>8</v>
      </c>
      <c r="D21" s="55">
        <v>43983</v>
      </c>
      <c r="E21" s="58">
        <v>0.1</v>
      </c>
      <c r="F21" s="57">
        <v>316.2277660168379</v>
      </c>
      <c r="G21" s="54">
        <v>10</v>
      </c>
      <c r="H21" s="54">
        <v>9</v>
      </c>
      <c r="I21" s="54">
        <v>1</v>
      </c>
      <c r="J21" s="54" t="s">
        <v>7</v>
      </c>
      <c r="K21" s="54" t="s">
        <v>7</v>
      </c>
      <c r="L21" s="54" t="s">
        <v>7</v>
      </c>
      <c r="M21" s="54" t="s">
        <v>7</v>
      </c>
      <c r="N21" s="54" t="s">
        <v>7</v>
      </c>
      <c r="O21" s="54" t="s">
        <v>7</v>
      </c>
      <c r="P21" s="54" t="s">
        <v>7</v>
      </c>
      <c r="Q21" s="54" t="s">
        <v>7</v>
      </c>
      <c r="R21" s="54" t="s">
        <v>7</v>
      </c>
      <c r="S21" s="54"/>
      <c r="T21" s="54"/>
      <c r="U21" s="54"/>
      <c r="V21" s="54"/>
      <c r="W21" s="54"/>
      <c r="X21" s="54"/>
      <c r="Y21" s="54"/>
    </row>
    <row r="23" spans="2:25">
      <c r="B23" s="59" t="s">
        <v>58</v>
      </c>
    </row>
    <row r="24" spans="2:25">
      <c r="B24" s="60" t="s">
        <v>59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2"/>
    </row>
    <row r="25" spans="2:25">
      <c r="B25" s="63" t="s">
        <v>60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4"/>
    </row>
    <row r="26" spans="2:25">
      <c r="B26" s="6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4"/>
    </row>
    <row r="27" spans="2:25">
      <c r="B27" s="6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4"/>
    </row>
    <row r="28" spans="2:25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</row>
    <row r="31" spans="2:25">
      <c r="B31" s="98" t="s">
        <v>9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</row>
    <row r="32" spans="2:25" ht="17.25">
      <c r="B32" s="99" t="s">
        <v>10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</row>
  </sheetData>
  <mergeCells count="18">
    <mergeCell ref="B31:Y31"/>
    <mergeCell ref="B32:Y32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6:Y17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21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21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9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B14:Y21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 C12:C13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 D12:D13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 B12:D13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 B12:B13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 B12:Y13">
    <cfRule type="colorScale" priority="1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C12:C13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5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5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2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2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2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6"/>
  <sheetViews>
    <sheetView zoomScaleNormal="100" workbookViewId="0">
      <selection activeCell="D22" sqref="D22"/>
    </sheetView>
  </sheetViews>
  <sheetFormatPr defaultRowHeight="16.5"/>
  <cols>
    <col min="1" max="1" width="1.12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26" width="6" style="7" bestFit="1" customWidth="1"/>
    <col min="27" max="16384" width="9" style="7"/>
  </cols>
  <sheetData>
    <row r="1" spans="1:26" ht="20.25">
      <c r="B1" s="2"/>
      <c r="C1" s="3"/>
      <c r="D1" s="4"/>
      <c r="E1" s="5"/>
      <c r="F1" s="4"/>
      <c r="G1" s="84"/>
      <c r="H1" s="84"/>
      <c r="I1" s="84"/>
      <c r="J1" s="4"/>
      <c r="K1" s="4"/>
      <c r="L1" s="4"/>
      <c r="M1" s="4"/>
      <c r="N1" s="4"/>
      <c r="O1" s="6"/>
      <c r="P1" s="4"/>
      <c r="Q1" s="6"/>
      <c r="R1" s="4"/>
      <c r="S1" s="4"/>
      <c r="T1" s="81"/>
      <c r="U1" s="4"/>
      <c r="V1" s="4"/>
      <c r="W1" s="4"/>
      <c r="X1" s="4"/>
      <c r="Y1" s="4"/>
    </row>
    <row r="2" spans="1:26" ht="20.25">
      <c r="B2" s="85" t="s">
        <v>32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6" ht="13.5" customHeight="1">
      <c r="B3" s="86" t="s">
        <v>61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6" ht="17.25" thickBot="1">
      <c r="A4" s="8"/>
      <c r="B4" s="9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6" ht="16.5" customHeight="1" thickTop="1">
      <c r="A5" s="8"/>
      <c r="B5" s="87" t="s">
        <v>35</v>
      </c>
      <c r="C5" s="12" t="s">
        <v>36</v>
      </c>
      <c r="D5" s="13"/>
      <c r="E5" s="14" t="s">
        <v>62</v>
      </c>
      <c r="F5" s="15"/>
      <c r="G5" s="90" t="s">
        <v>63</v>
      </c>
      <c r="H5" s="90"/>
      <c r="I5" s="16"/>
      <c r="J5" s="91">
        <v>44026</v>
      </c>
      <c r="K5" s="91"/>
      <c r="L5" s="91"/>
      <c r="M5" s="91"/>
      <c r="N5" s="91"/>
      <c r="O5" s="16"/>
      <c r="P5" s="17" t="s">
        <v>64</v>
      </c>
      <c r="Q5" s="18"/>
      <c r="R5" s="19"/>
      <c r="S5" s="14"/>
      <c r="T5" s="14"/>
      <c r="U5" s="92">
        <v>44029</v>
      </c>
      <c r="V5" s="93"/>
      <c r="W5" s="93"/>
      <c r="X5" s="93"/>
      <c r="Y5" s="20"/>
    </row>
    <row r="6" spans="1:26" ht="16.5" customHeight="1">
      <c r="A6" s="8"/>
      <c r="B6" s="88"/>
      <c r="C6" s="21" t="s">
        <v>40</v>
      </c>
      <c r="D6" s="22"/>
      <c r="E6" s="23" t="s">
        <v>41</v>
      </c>
      <c r="F6" s="24"/>
      <c r="G6" s="94" t="s">
        <v>42</v>
      </c>
      <c r="H6" s="94"/>
      <c r="I6" s="25"/>
      <c r="J6" s="95">
        <v>43962</v>
      </c>
      <c r="K6" s="96"/>
      <c r="L6" s="96"/>
      <c r="M6" s="96"/>
      <c r="N6" s="96"/>
      <c r="O6" s="25"/>
      <c r="P6" s="26" t="s">
        <v>65</v>
      </c>
      <c r="Q6" s="27"/>
      <c r="R6" s="27"/>
      <c r="S6" s="25"/>
      <c r="T6" s="27"/>
      <c r="U6" s="97"/>
      <c r="V6" s="97"/>
      <c r="W6" s="97"/>
      <c r="X6" s="97"/>
      <c r="Y6" s="28" t="s">
        <v>66</v>
      </c>
    </row>
    <row r="7" spans="1:26" ht="16.5" customHeight="1">
      <c r="A7" s="8"/>
      <c r="B7" s="88"/>
      <c r="C7" s="21" t="s">
        <v>67</v>
      </c>
      <c r="D7" s="22"/>
      <c r="E7" s="29"/>
      <c r="F7" s="30"/>
      <c r="G7" s="94" t="s">
        <v>68</v>
      </c>
      <c r="H7" s="94"/>
      <c r="I7" s="25"/>
      <c r="J7" s="100"/>
      <c r="K7" s="100"/>
      <c r="L7" s="100"/>
      <c r="M7" s="100"/>
      <c r="N7" s="100"/>
      <c r="O7" s="25"/>
      <c r="P7" s="26" t="s">
        <v>47</v>
      </c>
      <c r="Q7" s="29"/>
      <c r="R7" s="29"/>
      <c r="S7" s="29"/>
      <c r="T7" s="29"/>
      <c r="U7" s="97"/>
      <c r="V7" s="97"/>
      <c r="W7" s="97"/>
      <c r="X7" s="97"/>
      <c r="Y7" s="31"/>
    </row>
    <row r="8" spans="1:26" ht="16.5" customHeight="1" thickBot="1">
      <c r="A8" s="32"/>
      <c r="B8" s="89"/>
      <c r="C8" s="33" t="s">
        <v>48</v>
      </c>
      <c r="D8" s="34"/>
      <c r="E8" s="35"/>
      <c r="F8" s="36"/>
      <c r="G8" s="101"/>
      <c r="H8" s="101"/>
      <c r="I8" s="37"/>
      <c r="J8" s="102"/>
      <c r="K8" s="102"/>
      <c r="L8" s="102"/>
      <c r="M8" s="102"/>
      <c r="N8" s="102"/>
      <c r="O8" s="37"/>
      <c r="P8" s="38"/>
      <c r="Q8" s="35"/>
      <c r="R8" s="35"/>
      <c r="S8" s="35"/>
      <c r="T8" s="35"/>
      <c r="U8" s="103"/>
      <c r="V8" s="103"/>
      <c r="W8" s="103"/>
      <c r="X8" s="103"/>
      <c r="Y8" s="39"/>
    </row>
    <row r="9" spans="1:26" ht="18" thickTop="1" thickBot="1">
      <c r="B9" s="40" t="s">
        <v>69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6" ht="18" thickTop="1" thickBot="1">
      <c r="B10" s="45" t="str">
        <f>E6</f>
        <v>화천농장</v>
      </c>
      <c r="C10" s="46" t="s">
        <v>50</v>
      </c>
      <c r="D10" s="47">
        <f>ROUNDUP((J5-J6+1)/7,0)</f>
        <v>10</v>
      </c>
      <c r="E10" s="48" t="s">
        <v>70</v>
      </c>
      <c r="F10" s="49">
        <f>(J5-J6+1)-((D10-1)*7)</f>
        <v>2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6" ht="17.25" thickTop="1">
      <c r="B11" s="53" t="s">
        <v>0</v>
      </c>
      <c r="C11" s="53" t="s">
        <v>1</v>
      </c>
      <c r="D11" s="53" t="s">
        <v>2</v>
      </c>
      <c r="E11" s="53" t="s">
        <v>3</v>
      </c>
      <c r="F11" s="53" t="s">
        <v>4</v>
      </c>
      <c r="G11" s="53" t="s">
        <v>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6">
      <c r="B12" s="54" t="s">
        <v>71</v>
      </c>
      <c r="C12" s="54" t="s">
        <v>79</v>
      </c>
      <c r="D12" s="55">
        <v>44026</v>
      </c>
      <c r="E12" s="54">
        <v>72</v>
      </c>
      <c r="F12" s="54">
        <v>86</v>
      </c>
      <c r="G12" s="54">
        <v>9</v>
      </c>
      <c r="H12" s="54">
        <v>9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6">
      <c r="B13" s="54" t="s">
        <v>73</v>
      </c>
      <c r="C13" s="54" t="s">
        <v>79</v>
      </c>
      <c r="D13" s="55">
        <v>44026</v>
      </c>
      <c r="E13" s="54">
        <v>112</v>
      </c>
      <c r="F13" s="54">
        <v>29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6">
      <c r="B14" s="54" t="s">
        <v>71</v>
      </c>
      <c r="C14" s="54" t="s">
        <v>78</v>
      </c>
      <c r="D14" s="55">
        <v>44026</v>
      </c>
      <c r="E14" s="56">
        <v>5</v>
      </c>
      <c r="F14" s="57">
        <v>120</v>
      </c>
      <c r="G14" s="54">
        <v>9</v>
      </c>
      <c r="H14" s="54">
        <v>9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6">
      <c r="B15" s="54" t="s">
        <v>73</v>
      </c>
      <c r="C15" s="54" t="s">
        <v>78</v>
      </c>
      <c r="D15" s="55">
        <v>44026</v>
      </c>
      <c r="E15" s="56">
        <v>2</v>
      </c>
      <c r="F15" s="57">
        <v>200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6">
      <c r="B16" s="54" t="s">
        <v>71</v>
      </c>
      <c r="C16" s="54" t="s">
        <v>75</v>
      </c>
      <c r="D16" s="55">
        <v>44026</v>
      </c>
      <c r="E16" s="54">
        <v>2398</v>
      </c>
      <c r="F16" s="54">
        <v>69</v>
      </c>
      <c r="G16" s="54">
        <v>9</v>
      </c>
      <c r="H16" s="54">
        <v>1</v>
      </c>
      <c r="I16" s="54">
        <v>1</v>
      </c>
      <c r="J16" s="54">
        <v>3</v>
      </c>
      <c r="K16" s="54">
        <v>1</v>
      </c>
      <c r="L16" s="54">
        <v>2</v>
      </c>
      <c r="M16" s="54"/>
      <c r="N16" s="54"/>
      <c r="O16" s="54">
        <v>1</v>
      </c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82" t="s">
        <v>80</v>
      </c>
    </row>
    <row r="17" spans="2:26">
      <c r="B17" s="54" t="s">
        <v>73</v>
      </c>
      <c r="C17" s="54" t="s">
        <v>75</v>
      </c>
      <c r="D17" s="55">
        <v>44026</v>
      </c>
      <c r="E17" s="54">
        <v>3084</v>
      </c>
      <c r="F17" s="54">
        <v>70</v>
      </c>
      <c r="G17" s="54">
        <v>10</v>
      </c>
      <c r="H17" s="54"/>
      <c r="I17" s="54">
        <v>1</v>
      </c>
      <c r="J17" s="54">
        <v>2</v>
      </c>
      <c r="K17" s="54">
        <v>2</v>
      </c>
      <c r="L17" s="54">
        <v>4</v>
      </c>
      <c r="M17" s="54"/>
      <c r="N17" s="54"/>
      <c r="O17" s="54"/>
      <c r="P17" s="54">
        <v>1</v>
      </c>
      <c r="Q17" s="54"/>
      <c r="R17" s="54"/>
      <c r="S17" s="54"/>
      <c r="T17" s="54"/>
      <c r="U17" s="54"/>
      <c r="V17" s="54"/>
      <c r="W17" s="54"/>
      <c r="X17" s="54"/>
      <c r="Y17" s="54"/>
      <c r="Z17" s="82" t="s">
        <v>80</v>
      </c>
    </row>
    <row r="18" spans="2:26">
      <c r="B18" s="54" t="s">
        <v>71</v>
      </c>
      <c r="C18" s="54" t="s">
        <v>72</v>
      </c>
      <c r="D18" s="55">
        <v>44026</v>
      </c>
      <c r="E18" s="54">
        <v>274</v>
      </c>
      <c r="F18" s="54">
        <v>57</v>
      </c>
      <c r="G18" s="54">
        <v>9</v>
      </c>
      <c r="H18" s="54">
        <v>7</v>
      </c>
      <c r="I18" s="54">
        <v>2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82" t="s">
        <v>80</v>
      </c>
    </row>
    <row r="19" spans="2:26">
      <c r="B19" s="54" t="s">
        <v>73</v>
      </c>
      <c r="C19" s="54" t="s">
        <v>72</v>
      </c>
      <c r="D19" s="55">
        <v>44026</v>
      </c>
      <c r="E19" s="54">
        <v>301</v>
      </c>
      <c r="F19" s="54">
        <v>57</v>
      </c>
      <c r="G19" s="54">
        <v>9</v>
      </c>
      <c r="H19" s="54">
        <v>7</v>
      </c>
      <c r="I19" s="54">
        <v>2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82" t="s">
        <v>80</v>
      </c>
    </row>
    <row r="20" spans="2:26">
      <c r="B20" s="54" t="s">
        <v>71</v>
      </c>
      <c r="C20" s="54" t="s">
        <v>77</v>
      </c>
      <c r="D20" s="55">
        <v>44026</v>
      </c>
      <c r="E20" s="58">
        <v>1.8</v>
      </c>
      <c r="F20" s="57">
        <v>89.962650381415699</v>
      </c>
      <c r="G20" s="54">
        <v>9</v>
      </c>
      <c r="H20" s="54">
        <v>3</v>
      </c>
      <c r="I20" s="54">
        <v>2</v>
      </c>
      <c r="J20" s="54">
        <v>1</v>
      </c>
      <c r="K20" s="54">
        <v>2</v>
      </c>
      <c r="L20" s="54">
        <v>1</v>
      </c>
      <c r="M20" s="54" t="s">
        <v>7</v>
      </c>
      <c r="N20" s="54" t="s">
        <v>7</v>
      </c>
      <c r="O20" s="54" t="s">
        <v>7</v>
      </c>
      <c r="P20" s="54" t="s">
        <v>7</v>
      </c>
      <c r="Q20" s="54" t="s">
        <v>7</v>
      </c>
      <c r="R20" s="54" t="s">
        <v>7</v>
      </c>
      <c r="S20" s="54" t="s">
        <v>7</v>
      </c>
      <c r="T20" s="54"/>
      <c r="U20" s="54"/>
      <c r="V20" s="54"/>
      <c r="W20" s="54"/>
      <c r="X20" s="54"/>
      <c r="Y20" s="54"/>
    </row>
    <row r="21" spans="2:26">
      <c r="B21" s="54" t="s">
        <v>73</v>
      </c>
      <c r="C21" s="54" t="s">
        <v>77</v>
      </c>
      <c r="D21" s="55">
        <v>44026</v>
      </c>
      <c r="E21" s="58">
        <v>3.6</v>
      </c>
      <c r="F21" s="57">
        <v>85.06432650263595</v>
      </c>
      <c r="G21" s="54">
        <v>10</v>
      </c>
      <c r="H21" s="54">
        <v>1</v>
      </c>
      <c r="I21" s="54">
        <v>3</v>
      </c>
      <c r="J21" s="54" t="s">
        <v>7</v>
      </c>
      <c r="K21" s="54">
        <v>1</v>
      </c>
      <c r="L21" s="54">
        <v>1</v>
      </c>
      <c r="M21" s="54">
        <v>2</v>
      </c>
      <c r="N21" s="54">
        <v>1</v>
      </c>
      <c r="O21" s="54" t="s">
        <v>7</v>
      </c>
      <c r="P21" s="54" t="s">
        <v>7</v>
      </c>
      <c r="Q21" s="54" t="s">
        <v>7</v>
      </c>
      <c r="R21" s="54">
        <v>1</v>
      </c>
      <c r="S21" s="54" t="s">
        <v>7</v>
      </c>
      <c r="T21" s="54"/>
      <c r="U21" s="54"/>
      <c r="V21" s="54"/>
      <c r="W21" s="54"/>
      <c r="X21" s="54"/>
      <c r="Y21" s="54"/>
    </row>
    <row r="22" spans="2:26">
      <c r="B22" s="54" t="s">
        <v>71</v>
      </c>
      <c r="C22" s="54" t="s">
        <v>76</v>
      </c>
      <c r="D22" s="55">
        <v>44026</v>
      </c>
      <c r="E22" s="58">
        <v>0</v>
      </c>
      <c r="F22" s="79">
        <v>0</v>
      </c>
      <c r="G22" s="54">
        <v>9</v>
      </c>
      <c r="H22" s="54">
        <v>9</v>
      </c>
      <c r="I22" s="54" t="s">
        <v>7</v>
      </c>
      <c r="J22" s="54" t="s">
        <v>7</v>
      </c>
      <c r="K22" s="54" t="s">
        <v>7</v>
      </c>
      <c r="L22" s="54" t="s">
        <v>7</v>
      </c>
      <c r="M22" s="54" t="s">
        <v>7</v>
      </c>
      <c r="N22" s="54" t="s">
        <v>7</v>
      </c>
      <c r="O22" s="54" t="s">
        <v>7</v>
      </c>
      <c r="P22" s="54" t="s">
        <v>7</v>
      </c>
      <c r="Q22" s="54" t="s">
        <v>7</v>
      </c>
      <c r="R22" s="54" t="s">
        <v>7</v>
      </c>
      <c r="S22" s="54" t="s">
        <v>7</v>
      </c>
      <c r="T22" s="54"/>
      <c r="U22" s="54"/>
      <c r="V22" s="54"/>
      <c r="W22" s="54"/>
      <c r="X22" s="54"/>
      <c r="Y22" s="54"/>
    </row>
    <row r="23" spans="2:26">
      <c r="B23" s="54" t="s">
        <v>73</v>
      </c>
      <c r="C23" s="54" t="s">
        <v>76</v>
      </c>
      <c r="D23" s="55">
        <v>44026</v>
      </c>
      <c r="E23" s="58">
        <v>0</v>
      </c>
      <c r="F23" s="80">
        <v>0</v>
      </c>
      <c r="G23" s="54">
        <v>10</v>
      </c>
      <c r="H23" s="54">
        <v>10</v>
      </c>
      <c r="I23" s="54" t="s">
        <v>7</v>
      </c>
      <c r="J23" s="54" t="s">
        <v>7</v>
      </c>
      <c r="K23" s="54" t="s">
        <v>7</v>
      </c>
      <c r="L23" s="54" t="s">
        <v>7</v>
      </c>
      <c r="M23" s="54" t="s">
        <v>7</v>
      </c>
      <c r="N23" s="54" t="s">
        <v>7</v>
      </c>
      <c r="O23" s="54" t="s">
        <v>7</v>
      </c>
      <c r="P23" s="54" t="s">
        <v>7</v>
      </c>
      <c r="Q23" s="54" t="s">
        <v>7</v>
      </c>
      <c r="R23" s="54" t="s">
        <v>7</v>
      </c>
      <c r="S23" s="54" t="s">
        <v>7</v>
      </c>
      <c r="T23" s="54"/>
      <c r="U23" s="54"/>
      <c r="V23" s="54"/>
      <c r="W23" s="54"/>
      <c r="X23" s="54"/>
      <c r="Y23" s="54"/>
    </row>
    <row r="24" spans="2:26">
      <c r="B24" s="54" t="s">
        <v>71</v>
      </c>
      <c r="C24" s="54" t="s">
        <v>74</v>
      </c>
      <c r="D24" s="55">
        <v>44026</v>
      </c>
      <c r="E24" s="54">
        <v>4651</v>
      </c>
      <c r="F24" s="54">
        <v>47</v>
      </c>
      <c r="G24" s="54">
        <v>9</v>
      </c>
      <c r="H24" s="54"/>
      <c r="I24" s="54">
        <v>1</v>
      </c>
      <c r="J24" s="54"/>
      <c r="K24" s="54">
        <v>1</v>
      </c>
      <c r="L24" s="54">
        <v>2</v>
      </c>
      <c r="M24" s="54">
        <v>2</v>
      </c>
      <c r="N24" s="54">
        <v>3</v>
      </c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82" t="s">
        <v>80</v>
      </c>
    </row>
    <row r="25" spans="2:26">
      <c r="B25" s="54" t="s">
        <v>73</v>
      </c>
      <c r="C25" s="54" t="s">
        <v>74</v>
      </c>
      <c r="D25" s="55">
        <v>44026</v>
      </c>
      <c r="E25" s="54">
        <v>4439</v>
      </c>
      <c r="F25" s="54">
        <v>44</v>
      </c>
      <c r="G25" s="54">
        <v>10</v>
      </c>
      <c r="H25" s="54">
        <v>1</v>
      </c>
      <c r="I25" s="54"/>
      <c r="J25" s="54"/>
      <c r="K25" s="54">
        <v>2</v>
      </c>
      <c r="L25" s="54">
        <v>2</v>
      </c>
      <c r="M25" s="54">
        <v>2</v>
      </c>
      <c r="N25" s="54">
        <v>3</v>
      </c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82" t="s">
        <v>80</v>
      </c>
    </row>
    <row r="27" spans="2:26">
      <c r="B27" s="59" t="s">
        <v>58</v>
      </c>
    </row>
    <row r="28" spans="2:26">
      <c r="B28" s="60" t="s">
        <v>59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2"/>
    </row>
    <row r="29" spans="2:26">
      <c r="B29" s="63" t="s">
        <v>81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64"/>
    </row>
    <row r="30" spans="2:26">
      <c r="B30" s="63" t="s">
        <v>82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64"/>
    </row>
    <row r="31" spans="2:26">
      <c r="B31" s="6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4"/>
    </row>
    <row r="32" spans="2:26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8"/>
    </row>
    <row r="35" spans="2:25">
      <c r="B35" s="98" t="s">
        <v>9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</row>
    <row r="36" spans="2:25" ht="17.25">
      <c r="B36" s="99" t="s">
        <v>10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</row>
  </sheetData>
  <mergeCells count="18">
    <mergeCell ref="B35:Y35"/>
    <mergeCell ref="B36:Y36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7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2:G23">
    <cfRule type="colorScale" priority="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3">
    <cfRule type="colorScale" priority="7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D23">
    <cfRule type="colorScale" priority="6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Y23">
    <cfRule type="colorScale" priority="6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3">
    <cfRule type="colorScale" priority="6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">
    <cfRule type="colorScale" priority="6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6:Y17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5 B16:Y17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5 D16:D17">
    <cfRule type="colorScale" priority="6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25 C16:C17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D25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D21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B23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1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8:G19 B20:Y25 B16:Y17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 D16:D17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23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9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9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9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9">
    <cfRule type="colorScale" priority="30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C18:C19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5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5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0:G23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0:D23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3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5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G1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25">
    <cfRule type="colorScale" priority="9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 D16:D19">
    <cfRule type="colorScale" priority="1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25 B16:Y19 G20:G23">
    <cfRule type="colorScale" priority="1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B13" sqref="B13"/>
    </sheetView>
  </sheetViews>
  <sheetFormatPr defaultRowHeight="16.5"/>
  <cols>
    <col min="1" max="1" width="1.125" style="1" customWidth="1"/>
    <col min="2" max="2" width="13.25" style="1" customWidth="1"/>
    <col min="3" max="3" width="9" style="1" customWidth="1"/>
    <col min="4" max="4" width="9.75" style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  <col min="26" max="16384" width="9" style="7"/>
  </cols>
  <sheetData>
    <row r="1" spans="1:25" ht="20.25">
      <c r="B1" s="2"/>
      <c r="C1" s="3"/>
      <c r="D1" s="4"/>
      <c r="E1" s="5"/>
      <c r="F1" s="4"/>
      <c r="G1" s="84"/>
      <c r="H1" s="84"/>
      <c r="I1" s="84"/>
      <c r="J1" s="4"/>
      <c r="K1" s="4"/>
      <c r="L1" s="4"/>
      <c r="M1" s="4"/>
      <c r="N1" s="4"/>
      <c r="O1" s="6"/>
      <c r="P1" s="4"/>
      <c r="Q1" s="6"/>
      <c r="R1" s="4"/>
      <c r="S1" s="4"/>
      <c r="T1" s="83"/>
      <c r="U1" s="4"/>
      <c r="V1" s="4"/>
      <c r="W1" s="4"/>
      <c r="X1" s="4"/>
      <c r="Y1" s="4"/>
    </row>
    <row r="2" spans="1:25" ht="20.25">
      <c r="B2" s="85" t="s">
        <v>32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13.5" customHeight="1">
      <c r="B3" s="86" t="s">
        <v>33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pans="1:25" ht="17.25" thickBot="1">
      <c r="A4" s="8"/>
      <c r="B4" s="9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6.5" customHeight="1" thickTop="1">
      <c r="A5" s="8"/>
      <c r="B5" s="87" t="s">
        <v>35</v>
      </c>
      <c r="C5" s="12" t="s">
        <v>36</v>
      </c>
      <c r="D5" s="13"/>
      <c r="E5" s="14" t="s">
        <v>83</v>
      </c>
      <c r="F5" s="15"/>
      <c r="G5" s="90" t="s">
        <v>38</v>
      </c>
      <c r="H5" s="90"/>
      <c r="I5" s="16"/>
      <c r="J5" s="91">
        <v>44043</v>
      </c>
      <c r="K5" s="91"/>
      <c r="L5" s="91"/>
      <c r="M5" s="91"/>
      <c r="N5" s="91"/>
      <c r="O5" s="16"/>
      <c r="P5" s="17" t="s">
        <v>39</v>
      </c>
      <c r="Q5" s="18"/>
      <c r="R5" s="19"/>
      <c r="S5" s="14"/>
      <c r="T5" s="14"/>
      <c r="U5" s="92">
        <v>44048</v>
      </c>
      <c r="V5" s="93"/>
      <c r="W5" s="93"/>
      <c r="X5" s="93"/>
      <c r="Y5" s="20"/>
    </row>
    <row r="6" spans="1:25" ht="16.5" customHeight="1">
      <c r="A6" s="8"/>
      <c r="B6" s="88"/>
      <c r="C6" s="21" t="s">
        <v>40</v>
      </c>
      <c r="D6" s="22"/>
      <c r="E6" s="23" t="s">
        <v>41</v>
      </c>
      <c r="F6" s="24"/>
      <c r="G6" s="94" t="s">
        <v>42</v>
      </c>
      <c r="H6" s="94"/>
      <c r="I6" s="25"/>
      <c r="J6" s="95">
        <v>43962</v>
      </c>
      <c r="K6" s="96"/>
      <c r="L6" s="96"/>
      <c r="M6" s="96"/>
      <c r="N6" s="96"/>
      <c r="O6" s="25"/>
      <c r="P6" s="26" t="s">
        <v>43</v>
      </c>
      <c r="Q6" s="27"/>
      <c r="R6" s="27"/>
      <c r="S6" s="25"/>
      <c r="T6" s="27"/>
      <c r="U6" s="97"/>
      <c r="V6" s="97"/>
      <c r="W6" s="97"/>
      <c r="X6" s="97"/>
      <c r="Y6" s="28" t="s">
        <v>44</v>
      </c>
    </row>
    <row r="7" spans="1:25" ht="16.5" customHeight="1">
      <c r="A7" s="8"/>
      <c r="B7" s="88"/>
      <c r="C7" s="21" t="s">
        <v>45</v>
      </c>
      <c r="D7" s="22"/>
      <c r="E7" s="29"/>
      <c r="F7" s="30"/>
      <c r="G7" s="94" t="s">
        <v>46</v>
      </c>
      <c r="H7" s="94"/>
      <c r="I7" s="25"/>
      <c r="J7" s="100"/>
      <c r="K7" s="100"/>
      <c r="L7" s="100"/>
      <c r="M7" s="100"/>
      <c r="N7" s="100"/>
      <c r="O7" s="25"/>
      <c r="P7" s="26" t="s">
        <v>47</v>
      </c>
      <c r="Q7" s="29"/>
      <c r="R7" s="29"/>
      <c r="S7" s="29"/>
      <c r="T7" s="29"/>
      <c r="U7" s="97"/>
      <c r="V7" s="97"/>
      <c r="W7" s="97"/>
      <c r="X7" s="97"/>
      <c r="Y7" s="31"/>
    </row>
    <row r="8" spans="1:25" ht="16.5" customHeight="1" thickBot="1">
      <c r="A8" s="32"/>
      <c r="B8" s="89"/>
      <c r="C8" s="33" t="s">
        <v>48</v>
      </c>
      <c r="D8" s="34"/>
      <c r="E8" s="35"/>
      <c r="F8" s="36"/>
      <c r="G8" s="101"/>
      <c r="H8" s="101"/>
      <c r="I8" s="37"/>
      <c r="J8" s="102"/>
      <c r="K8" s="102"/>
      <c r="L8" s="102"/>
      <c r="M8" s="102"/>
      <c r="N8" s="102"/>
      <c r="O8" s="37"/>
      <c r="P8" s="38"/>
      <c r="Q8" s="35"/>
      <c r="R8" s="35"/>
      <c r="S8" s="35"/>
      <c r="T8" s="35"/>
      <c r="U8" s="103"/>
      <c r="V8" s="103"/>
      <c r="W8" s="103"/>
      <c r="X8" s="103"/>
      <c r="Y8" s="39"/>
    </row>
    <row r="9" spans="1:25" ht="18" thickTop="1" thickBot="1">
      <c r="B9" s="40" t="s">
        <v>49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화천농장</v>
      </c>
      <c r="C10" s="46" t="s">
        <v>50</v>
      </c>
      <c r="D10" s="47">
        <f>ROUNDUP((J5-J6+1)/7,0)</f>
        <v>12</v>
      </c>
      <c r="E10" s="48" t="s">
        <v>51</v>
      </c>
      <c r="F10" s="49">
        <f>(J5-J6+1)-((D10-1)*7)</f>
        <v>5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0</v>
      </c>
      <c r="C11" s="53" t="s">
        <v>1</v>
      </c>
      <c r="D11" s="53" t="s">
        <v>2</v>
      </c>
      <c r="E11" s="53" t="s">
        <v>3</v>
      </c>
      <c r="F11" s="53" t="s">
        <v>4</v>
      </c>
      <c r="G11" s="53" t="s">
        <v>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84</v>
      </c>
      <c r="C12" s="54" t="s">
        <v>85</v>
      </c>
      <c r="D12" s="55">
        <v>44043</v>
      </c>
      <c r="E12" s="54">
        <v>81</v>
      </c>
      <c r="F12" s="54">
        <v>40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86</v>
      </c>
      <c r="C13" s="54" t="s">
        <v>85</v>
      </c>
      <c r="D13" s="55">
        <v>44043</v>
      </c>
      <c r="E13" s="54">
        <v>93</v>
      </c>
      <c r="F13" s="54">
        <v>103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84</v>
      </c>
      <c r="C14" s="54" t="s">
        <v>87</v>
      </c>
      <c r="D14" s="55">
        <v>44043</v>
      </c>
      <c r="E14" s="54">
        <v>13</v>
      </c>
      <c r="F14" s="54">
        <v>46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86</v>
      </c>
      <c r="C15" s="54" t="s">
        <v>87</v>
      </c>
      <c r="D15" s="55">
        <v>44043</v>
      </c>
      <c r="E15" s="54">
        <v>13</v>
      </c>
      <c r="F15" s="54">
        <v>92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84</v>
      </c>
      <c r="C16" s="54" t="s">
        <v>88</v>
      </c>
      <c r="D16" s="55">
        <v>44043</v>
      </c>
      <c r="E16" s="54">
        <v>1100</v>
      </c>
      <c r="F16" s="54">
        <v>55</v>
      </c>
      <c r="G16" s="54">
        <v>10</v>
      </c>
      <c r="H16" s="54">
        <v>1</v>
      </c>
      <c r="I16" s="54">
        <v>4</v>
      </c>
      <c r="J16" s="54">
        <v>4</v>
      </c>
      <c r="K16" s="54">
        <v>1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86</v>
      </c>
      <c r="C17" s="54" t="s">
        <v>88</v>
      </c>
      <c r="D17" s="55">
        <v>44043</v>
      </c>
      <c r="E17" s="54">
        <v>1457</v>
      </c>
      <c r="F17" s="54">
        <v>52</v>
      </c>
      <c r="G17" s="54">
        <v>10</v>
      </c>
      <c r="H17" s="54">
        <v>2</v>
      </c>
      <c r="I17" s="54">
        <v>2</v>
      </c>
      <c r="J17" s="54">
        <v>4</v>
      </c>
      <c r="K17" s="54">
        <v>2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4" t="s">
        <v>84</v>
      </c>
      <c r="C18" s="54" t="s">
        <v>89</v>
      </c>
      <c r="D18" s="55">
        <v>44043</v>
      </c>
      <c r="E18" s="54">
        <v>5835</v>
      </c>
      <c r="F18" s="54">
        <v>81</v>
      </c>
      <c r="G18" s="54">
        <v>10</v>
      </c>
      <c r="H18" s="54">
        <v>2</v>
      </c>
      <c r="I18" s="54"/>
      <c r="J18" s="54">
        <v>2</v>
      </c>
      <c r="K18" s="54">
        <v>1</v>
      </c>
      <c r="L18" s="54">
        <v>1</v>
      </c>
      <c r="M18" s="54"/>
      <c r="N18" s="54"/>
      <c r="O18" s="54"/>
      <c r="P18" s="54">
        <v>1</v>
      </c>
      <c r="Q18" s="54">
        <v>1</v>
      </c>
      <c r="R18" s="54">
        <v>2</v>
      </c>
      <c r="S18" s="54"/>
      <c r="T18" s="54"/>
      <c r="U18" s="54"/>
      <c r="V18" s="54"/>
      <c r="W18" s="54"/>
      <c r="X18" s="54"/>
      <c r="Y18" s="54"/>
    </row>
    <row r="19" spans="2:25">
      <c r="B19" s="54" t="s">
        <v>86</v>
      </c>
      <c r="C19" s="54" t="s">
        <v>89</v>
      </c>
      <c r="D19" s="55">
        <v>44043</v>
      </c>
      <c r="E19" s="54">
        <v>2006</v>
      </c>
      <c r="F19" s="54">
        <v>79</v>
      </c>
      <c r="G19" s="54">
        <v>10</v>
      </c>
      <c r="H19" s="54">
        <v>3</v>
      </c>
      <c r="I19" s="54">
        <v>4</v>
      </c>
      <c r="J19" s="54">
        <v>1</v>
      </c>
      <c r="K19" s="54">
        <v>1</v>
      </c>
      <c r="L19" s="54"/>
      <c r="M19" s="54"/>
      <c r="N19" s="54">
        <v>1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1" spans="2:25">
      <c r="B21" s="59" t="s">
        <v>58</v>
      </c>
    </row>
    <row r="22" spans="2:25"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2"/>
    </row>
    <row r="23" spans="2:25">
      <c r="B23" s="6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64"/>
    </row>
    <row r="24" spans="2:25">
      <c r="B24" s="6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64"/>
    </row>
    <row r="25" spans="2:25">
      <c r="B25" s="6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4"/>
    </row>
    <row r="26" spans="2:25"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8"/>
    </row>
    <row r="29" spans="2:25">
      <c r="B29" s="98" t="s">
        <v>9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</row>
    <row r="30" spans="2:25" ht="17.25">
      <c r="B30" s="99" t="s">
        <v>10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</row>
  </sheetData>
  <mergeCells count="18">
    <mergeCell ref="B29:Y29"/>
    <mergeCell ref="B30:Y30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8:G19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Y19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6:Y17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9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D15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3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B19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3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 C12:C13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 D12:D13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7 B12:D13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 B12:B13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7 B12:Y13">
    <cfRule type="colorScale" priority="23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C12:C13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5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5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5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3">
    <cfRule type="colorScale" priority="17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B13:D13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 B14:Y15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Y19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9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G13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B1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B17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E19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3 B14:Y1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Y1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AJ13" sqref="AJ13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4" t="s">
        <v>11</v>
      </c>
      <c r="C1" s="105"/>
      <c r="D1" s="105"/>
      <c r="E1" s="106"/>
      <c r="F1" s="104" t="s">
        <v>12</v>
      </c>
      <c r="G1" s="105"/>
      <c r="H1" s="105"/>
      <c r="I1" s="106"/>
      <c r="J1" s="104" t="s">
        <v>13</v>
      </c>
      <c r="K1" s="105"/>
      <c r="L1" s="105"/>
      <c r="M1" s="106"/>
      <c r="N1" s="104" t="s">
        <v>14</v>
      </c>
      <c r="O1" s="105"/>
      <c r="P1" s="105"/>
      <c r="Q1" s="106"/>
      <c r="R1" s="104" t="s">
        <v>15</v>
      </c>
      <c r="S1" s="105"/>
      <c r="T1" s="105"/>
      <c r="U1" s="106"/>
      <c r="V1" s="104" t="s">
        <v>16</v>
      </c>
      <c r="W1" s="105"/>
      <c r="X1" s="105"/>
      <c r="Y1" s="106"/>
      <c r="Z1" s="104" t="s">
        <v>17</v>
      </c>
      <c r="AA1" s="105"/>
      <c r="AB1" s="105"/>
      <c r="AC1" s="106"/>
    </row>
    <row r="2" spans="1:29">
      <c r="B2" s="69" t="s">
        <v>18</v>
      </c>
      <c r="C2" s="70"/>
      <c r="D2" s="70"/>
      <c r="E2" s="71" t="s">
        <v>19</v>
      </c>
      <c r="F2" s="69"/>
      <c r="G2" s="70"/>
      <c r="H2" s="70"/>
      <c r="I2" s="71"/>
      <c r="J2" s="69"/>
      <c r="K2" s="70"/>
      <c r="L2" s="70"/>
      <c r="M2" s="71"/>
      <c r="N2" s="69"/>
      <c r="O2" s="70"/>
      <c r="P2" s="70"/>
      <c r="Q2" s="71"/>
      <c r="R2" s="69"/>
      <c r="S2" s="70"/>
      <c r="T2" s="70"/>
      <c r="U2" s="71"/>
      <c r="V2" s="69"/>
      <c r="W2" s="70"/>
      <c r="X2" s="70"/>
      <c r="Y2" s="71"/>
      <c r="Z2" s="69"/>
      <c r="AA2" s="70"/>
      <c r="AB2" s="70"/>
      <c r="AC2" s="71"/>
    </row>
    <row r="3" spans="1:29">
      <c r="A3" t="s">
        <v>20</v>
      </c>
      <c r="B3" s="72">
        <f ca="1">IFERROR(AVERAGEIF(INDIRECT(B$1&amp;"!$C$12:$C$500"),$A3,INDIRECT(B$1&amp;"!$E$12:$E$500")),NA())</f>
        <v>1.6</v>
      </c>
      <c r="C3" s="73">
        <f ca="1">IF(SUMIF(INDIRECT(B$1&amp;"!$C$12:$C$500"),$A3,INDIRECT(B$1&amp;"!$G$12:$G$500"))=0,NA(),SUMIF(INDIRECT(B$1&amp;"!$C$12:$C$500"),$A3,INDIRECT(B$1&amp;"!$G$12:$G$500")))</f>
        <v>20</v>
      </c>
      <c r="D3" s="73">
        <f ca="1">SUMIF(INDIRECT(B$1&amp;"!$C$12:$C$500"),$A3,INDIRECT(B$1&amp;"!$h$12:$h$500"))</f>
        <v>4</v>
      </c>
      <c r="E3" s="74">
        <f ca="1">IFERROR((1-D3/C3),NA())</f>
        <v>0.8</v>
      </c>
      <c r="F3" s="72">
        <f ca="1">IFERROR(AVERAGEIF(INDIRECT(F$1&amp;"!$C$12:$C$500"),$A3,INDIRECT(F$1&amp;"!$E$12:$E$500")),NA())</f>
        <v>2.7</v>
      </c>
      <c r="G3" s="73">
        <f ca="1">IF(SUMIF(INDIRECT(F$1&amp;"!$C$12:$C$500"),$A3,INDIRECT(F$1&amp;"!$G$12:$G$500"))=0,NA(),SUMIF(INDIRECT(F$1&amp;"!$C$12:$C$500"),$A3,INDIRECT(F$1&amp;"!$G$12:$G$500")))</f>
        <v>19</v>
      </c>
      <c r="H3" s="73">
        <f ca="1">SUMIF(INDIRECT(F$1&amp;"!$C$12:$C$500"),$A3,INDIRECT(F$1&amp;"!$h$12:$h$500"))</f>
        <v>4</v>
      </c>
      <c r="I3" s="74">
        <f ca="1">IFERROR((1-H3/G3),NA())</f>
        <v>0.78947368421052633</v>
      </c>
      <c r="J3" s="72" t="e">
        <f ca="1">IFERROR(AVERAGEIF(INDIRECT(J$1&amp;"!$C$12:$C$500"),$A3,INDIRECT(J$1&amp;"!$E$12:$E$500")),NA())</f>
        <v>#N/A</v>
      </c>
      <c r="K3" s="73" t="e">
        <f ca="1">IF(SUMIF(INDIRECT(J$1&amp;"!$C$12:$C$500"),$A3,INDIRECT(J$1&amp;"!$G$12:$G$500"))=0,NA(),SUMIF(INDIRECT(J$1&amp;"!$C$12:$C$500"),$A3,INDIRECT(J$1&amp;"!$G$12:$G$500")))</f>
        <v>#N/A</v>
      </c>
      <c r="L3" s="73">
        <f ca="1">SUMIF(INDIRECT(J$1&amp;"!$C$12:$C$500"),$A3,INDIRECT(J$1&amp;"!$h$12:$h$500"))</f>
        <v>0</v>
      </c>
      <c r="M3" s="74" t="e">
        <f ca="1">IFERROR((1-L3/K3),NA())</f>
        <v>#N/A</v>
      </c>
      <c r="N3" s="72" t="e">
        <f ca="1">IFERROR(AVERAGEIF(INDIRECT(N$1&amp;"!$C$12:$C$500"),$A3,INDIRECT(N$1&amp;"!$E$12:$E$500")),NA())</f>
        <v>#N/A</v>
      </c>
      <c r="O3" s="73" t="e">
        <f ca="1">IF(SUMIF(INDIRECT(N$1&amp;"!$C$12:$C$500"),$A3,INDIRECT(N$1&amp;"!$G$12:$G$500"))=0,NA(),SUMIF(INDIRECT(N$1&amp;"!$C$12:$C$500"),$A3,INDIRECT(N$1&amp;"!$G$12:$G$500")))</f>
        <v>#REF!</v>
      </c>
      <c r="P3" s="73" t="e">
        <f ca="1">SUMIF(INDIRECT(N$1&amp;"!$C$12:$C$500"),$A3,INDIRECT(N$1&amp;"!$h$12:$h$500"))</f>
        <v>#REF!</v>
      </c>
      <c r="Q3" s="74" t="e">
        <f ca="1">IFERROR((1-P3/O3),NA())</f>
        <v>#N/A</v>
      </c>
      <c r="R3" s="72" t="e">
        <f ca="1">IFERROR(AVERAGEIF(INDIRECT(R$1&amp;"!$C$12:$C$500"),$A3,INDIRECT(R$1&amp;"!$E$12:$E$500")),NA())</f>
        <v>#N/A</v>
      </c>
      <c r="S3" s="73" t="e">
        <f ca="1">IF(SUMIF(INDIRECT(R$1&amp;"!$C$12:$C$500"),$A3,INDIRECT(R$1&amp;"!$G$12:$G$500"))=0,NA(),SUMIF(INDIRECT(R$1&amp;"!$C$12:$C$500"),$A3,INDIRECT(R$1&amp;"!$G$12:$G$500")))</f>
        <v>#REF!</v>
      </c>
      <c r="T3" s="73" t="e">
        <f ca="1">SUMIF(INDIRECT(R$1&amp;"!$C$12:$C$500"),$A3,INDIRECT(R$1&amp;"!$h$12:$h$500"))</f>
        <v>#REF!</v>
      </c>
      <c r="U3" s="74" t="e">
        <f ca="1">IFERROR((1-T3/S3),NA())</f>
        <v>#N/A</v>
      </c>
      <c r="V3" s="72" t="e">
        <f ca="1">IFERROR(AVERAGEIF(INDIRECT(V$1&amp;"!$C$12:$C$500"),$A3,INDIRECT(V$1&amp;"!$E$12:$E$500")),NA())</f>
        <v>#N/A</v>
      </c>
      <c r="W3" s="73" t="e">
        <f ca="1">IF(SUMIF(INDIRECT(V$1&amp;"!$C$12:$C$500"),$A3,INDIRECT(V$1&amp;"!$G$12:$G$500"))=0,NA(),SUMIF(INDIRECT(V$1&amp;"!$C$12:$C$500"),$A3,INDIRECT(V$1&amp;"!$G$12:$G$500")))</f>
        <v>#REF!</v>
      </c>
      <c r="X3" s="73" t="e">
        <f ca="1">SUMIF(INDIRECT(V$1&amp;"!$C$12:$C$500"),$A3,INDIRECT(V$1&amp;"!$h$12:$h$500"))</f>
        <v>#REF!</v>
      </c>
      <c r="Y3" s="74" t="e">
        <f ca="1">IFERROR((1-X3/W3),NA())</f>
        <v>#N/A</v>
      </c>
      <c r="Z3" s="72" t="e">
        <f ca="1">IFERROR(AVERAGEIF(INDIRECT(Z$1&amp;"!$C$12:$C$500"),$A3,INDIRECT(Z$1&amp;"!$E$12:$E$500")),NA())</f>
        <v>#N/A</v>
      </c>
      <c r="AA3" s="73" t="e">
        <f ca="1">IF(SUMIF(INDIRECT(Z$1&amp;"!$C$12:$C$500"),$A3,INDIRECT(Z$1&amp;"!$G$12:$G$500"))=0,NA(),SUMIF(INDIRECT(Z$1&amp;"!$C$12:$C$500"),$A3,INDIRECT(Z$1&amp;"!$G$12:$G$500")))</f>
        <v>#REF!</v>
      </c>
      <c r="AB3" s="73" t="e">
        <f ca="1">SUMIF(INDIRECT(Z$1&amp;"!$C$12:$C$500"),$A3,INDIRECT(Z$1&amp;"!$h$12:$h$500"))</f>
        <v>#REF!</v>
      </c>
      <c r="AC3" s="74" t="e">
        <f ca="1">IFERROR((1-AB3/AA3),NA())</f>
        <v>#N/A</v>
      </c>
    </row>
    <row r="4" spans="1:29">
      <c r="A4" t="s">
        <v>21</v>
      </c>
      <c r="B4" s="72">
        <f t="shared" ref="B4:B14" ca="1" si="0">IFERROR(AVERAGEIF(INDIRECT(B$1&amp;"!$C$12:$C$500"),$A4,INDIRECT(B$1&amp;"!$E$12:$E$500")),NA())</f>
        <v>0.1</v>
      </c>
      <c r="C4" s="73">
        <f t="shared" ref="C4:C14" ca="1" si="1">IF(SUMIF(INDIRECT(B$1&amp;"!$C$12:$C$500"),$A4,INDIRECT(B$1&amp;"!$G$12:$G$500"))=0,NA(),SUMIF(INDIRECT(B$1&amp;"!$C$12:$C$500"),$A4,INDIRECT(B$1&amp;"!$G$12:$G$500")))</f>
        <v>20</v>
      </c>
      <c r="D4" s="73">
        <f t="shared" ref="D4:D14" ca="1" si="2">SUMIF(INDIRECT(B$1&amp;"!$C$12:$C$500"),$A4,INDIRECT(B$1&amp;"!$h$12:$h$500"))</f>
        <v>18</v>
      </c>
      <c r="E4" s="74">
        <f t="shared" ref="E4:E14" ca="1" si="3">IFERROR((1-D4/C4),NA())</f>
        <v>9.9999999999999978E-2</v>
      </c>
      <c r="F4" s="72">
        <f t="shared" ref="F4:F14" ca="1" si="4">IFERROR(AVERAGEIF(INDIRECT(F$1&amp;"!$C$12:$C$500"),$A4,INDIRECT(F$1&amp;"!$E$12:$E$500")),NA())</f>
        <v>0</v>
      </c>
      <c r="G4" s="73">
        <f t="shared" ref="G4:G14" ca="1" si="5">IF(SUMIF(INDIRECT(F$1&amp;"!$C$12:$C$500"),$A4,INDIRECT(F$1&amp;"!$G$12:$G$500"))=0,NA(),SUMIF(INDIRECT(F$1&amp;"!$C$12:$C$500"),$A4,INDIRECT(F$1&amp;"!$G$12:$G$500")))</f>
        <v>19</v>
      </c>
      <c r="H4" s="73">
        <f t="shared" ref="H4:H14" ca="1" si="6">SUMIF(INDIRECT(F$1&amp;"!$C$12:$C$500"),$A4,INDIRECT(F$1&amp;"!$h$12:$h$500"))</f>
        <v>19</v>
      </c>
      <c r="I4" s="74">
        <f t="shared" ref="I4:I14" ca="1" si="7">IFERROR((1-H4/G4),NA())</f>
        <v>0</v>
      </c>
      <c r="J4" s="72" t="e">
        <f t="shared" ref="J4:J14" ca="1" si="8">IFERROR(AVERAGEIF(INDIRECT(J$1&amp;"!$C$12:$C$500"),$A4,INDIRECT(J$1&amp;"!$E$12:$E$500")),NA())</f>
        <v>#N/A</v>
      </c>
      <c r="K4" s="73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73">
        <f t="shared" ref="L4:L14" ca="1" si="10">SUMIF(INDIRECT(J$1&amp;"!$C$12:$C$500"),$A4,INDIRECT(J$1&amp;"!$h$12:$h$500"))</f>
        <v>0</v>
      </c>
      <c r="M4" s="74" t="e">
        <f t="shared" ref="M4:M14" ca="1" si="11">IFERROR((1-L4/K4),NA())</f>
        <v>#N/A</v>
      </c>
      <c r="N4" s="72" t="e">
        <f t="shared" ref="N4:N14" ca="1" si="12">IFERROR(AVERAGEIF(INDIRECT(N$1&amp;"!$C$12:$C$500"),$A4,INDIRECT(N$1&amp;"!$E$12:$E$500")),NA())</f>
        <v>#N/A</v>
      </c>
      <c r="O4" s="73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73" t="e">
        <f t="shared" ref="P4:P14" ca="1" si="14">SUMIF(INDIRECT(N$1&amp;"!$C$12:$C$500"),$A4,INDIRECT(N$1&amp;"!$h$12:$h$500"))</f>
        <v>#REF!</v>
      </c>
      <c r="Q4" s="74" t="e">
        <f t="shared" ref="Q4:Q14" ca="1" si="15">IFERROR((1-P4/O4),NA())</f>
        <v>#N/A</v>
      </c>
      <c r="R4" s="72" t="e">
        <f t="shared" ref="R4:R14" ca="1" si="16">IFERROR(AVERAGEIF(INDIRECT(R$1&amp;"!$C$12:$C$500"),$A4,INDIRECT(R$1&amp;"!$E$12:$E$500")),NA())</f>
        <v>#N/A</v>
      </c>
      <c r="S4" s="73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73" t="e">
        <f t="shared" ref="T4:T14" ca="1" si="18">SUMIF(INDIRECT(R$1&amp;"!$C$12:$C$500"),$A4,INDIRECT(R$1&amp;"!$h$12:$h$500"))</f>
        <v>#REF!</v>
      </c>
      <c r="U4" s="74" t="e">
        <f t="shared" ref="U4:U14" ca="1" si="19">IFERROR((1-T4/S4),NA())</f>
        <v>#N/A</v>
      </c>
      <c r="V4" s="72" t="e">
        <f t="shared" ref="V4:V14" ca="1" si="20">IFERROR(AVERAGEIF(INDIRECT(V$1&amp;"!$C$12:$C$500"),$A4,INDIRECT(V$1&amp;"!$E$12:$E$500")),NA())</f>
        <v>#N/A</v>
      </c>
      <c r="W4" s="73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73" t="e">
        <f t="shared" ref="X4:X14" ca="1" si="22">SUMIF(INDIRECT(V$1&amp;"!$C$12:$C$500"),$A4,INDIRECT(V$1&amp;"!$h$12:$h$500"))</f>
        <v>#REF!</v>
      </c>
      <c r="Y4" s="74" t="e">
        <f t="shared" ref="Y4:Y14" ca="1" si="23">IFERROR((1-X4/W4),NA())</f>
        <v>#N/A</v>
      </c>
      <c r="Z4" s="72" t="e">
        <f t="shared" ref="Z4:Z14" ca="1" si="24">IFERROR(AVERAGEIF(INDIRECT(Z$1&amp;"!$C$12:$C$500"),$A4,INDIRECT(Z$1&amp;"!$E$12:$E$500")),NA())</f>
        <v>#N/A</v>
      </c>
      <c r="AA4" s="73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73" t="e">
        <f t="shared" ref="AB4:AB14" ca="1" si="26">SUMIF(INDIRECT(Z$1&amp;"!$C$12:$C$500"),$A4,INDIRECT(Z$1&amp;"!$h$12:$h$500"))</f>
        <v>#REF!</v>
      </c>
      <c r="AC4" s="74" t="e">
        <f t="shared" ref="AC4:AC14" ca="1" si="27">IFERROR((1-AB4/AA4),NA())</f>
        <v>#N/A</v>
      </c>
    </row>
    <row r="5" spans="1:29">
      <c r="A5" t="s">
        <v>22</v>
      </c>
      <c r="B5" s="72" t="e">
        <f t="shared" ca="1" si="0"/>
        <v>#N/A</v>
      </c>
      <c r="C5" s="73" t="e">
        <f t="shared" ca="1" si="1"/>
        <v>#N/A</v>
      </c>
      <c r="D5" s="73">
        <f t="shared" ca="1" si="2"/>
        <v>0</v>
      </c>
      <c r="E5" s="74" t="e">
        <f t="shared" ca="1" si="3"/>
        <v>#N/A</v>
      </c>
      <c r="F5" s="72" t="e">
        <f t="shared" ca="1" si="4"/>
        <v>#N/A</v>
      </c>
      <c r="G5" s="73" t="e">
        <f t="shared" ca="1" si="5"/>
        <v>#N/A</v>
      </c>
      <c r="H5" s="73">
        <f t="shared" ca="1" si="6"/>
        <v>0</v>
      </c>
      <c r="I5" s="74" t="e">
        <f t="shared" ca="1" si="7"/>
        <v>#N/A</v>
      </c>
      <c r="J5" s="72" t="e">
        <f t="shared" ca="1" si="8"/>
        <v>#N/A</v>
      </c>
      <c r="K5" s="73" t="e">
        <f t="shared" ca="1" si="9"/>
        <v>#N/A</v>
      </c>
      <c r="L5" s="73">
        <f t="shared" ca="1" si="10"/>
        <v>0</v>
      </c>
      <c r="M5" s="74" t="e">
        <f t="shared" ca="1" si="11"/>
        <v>#N/A</v>
      </c>
      <c r="N5" s="72" t="e">
        <f t="shared" ca="1" si="12"/>
        <v>#N/A</v>
      </c>
      <c r="O5" s="73" t="e">
        <f t="shared" ca="1" si="13"/>
        <v>#REF!</v>
      </c>
      <c r="P5" s="73" t="e">
        <f t="shared" ca="1" si="14"/>
        <v>#REF!</v>
      </c>
      <c r="Q5" s="74" t="e">
        <f t="shared" ca="1" si="15"/>
        <v>#N/A</v>
      </c>
      <c r="R5" s="72" t="e">
        <f t="shared" ca="1" si="16"/>
        <v>#N/A</v>
      </c>
      <c r="S5" s="73" t="e">
        <f t="shared" ca="1" si="17"/>
        <v>#REF!</v>
      </c>
      <c r="T5" s="73" t="e">
        <f t="shared" ca="1" si="18"/>
        <v>#REF!</v>
      </c>
      <c r="U5" s="74" t="e">
        <f t="shared" ca="1" si="19"/>
        <v>#N/A</v>
      </c>
      <c r="V5" s="72" t="e">
        <f t="shared" ca="1" si="20"/>
        <v>#N/A</v>
      </c>
      <c r="W5" s="73" t="e">
        <f t="shared" ca="1" si="21"/>
        <v>#REF!</v>
      </c>
      <c r="X5" s="73" t="e">
        <f t="shared" ca="1" si="22"/>
        <v>#REF!</v>
      </c>
      <c r="Y5" s="74" t="e">
        <f t="shared" ca="1" si="23"/>
        <v>#N/A</v>
      </c>
      <c r="Z5" s="72" t="e">
        <f t="shared" ca="1" si="24"/>
        <v>#N/A</v>
      </c>
      <c r="AA5" s="73" t="e">
        <f t="shared" ca="1" si="25"/>
        <v>#REF!</v>
      </c>
      <c r="AB5" s="73" t="e">
        <f t="shared" ca="1" si="26"/>
        <v>#REF!</v>
      </c>
      <c r="AC5" s="74" t="e">
        <f t="shared" ca="1" si="27"/>
        <v>#N/A</v>
      </c>
    </row>
    <row r="6" spans="1:29">
      <c r="A6" t="s">
        <v>23</v>
      </c>
      <c r="B6" s="72" t="e">
        <f t="shared" ca="1" si="0"/>
        <v>#N/A</v>
      </c>
      <c r="C6" s="73" t="e">
        <f t="shared" ca="1" si="1"/>
        <v>#N/A</v>
      </c>
      <c r="D6" s="73">
        <f t="shared" ca="1" si="2"/>
        <v>0</v>
      </c>
      <c r="E6" s="74" t="e">
        <f t="shared" ca="1" si="3"/>
        <v>#N/A</v>
      </c>
      <c r="F6" s="72">
        <f t="shared" ca="1" si="4"/>
        <v>287.5</v>
      </c>
      <c r="G6" s="73">
        <f t="shared" ca="1" si="5"/>
        <v>18</v>
      </c>
      <c r="H6" s="73">
        <f t="shared" ca="1" si="6"/>
        <v>14</v>
      </c>
      <c r="I6" s="74">
        <f t="shared" ca="1" si="7"/>
        <v>0.22222222222222221</v>
      </c>
      <c r="J6" s="72" t="e">
        <f t="shared" ca="1" si="8"/>
        <v>#N/A</v>
      </c>
      <c r="K6" s="73" t="e">
        <f t="shared" ca="1" si="9"/>
        <v>#N/A</v>
      </c>
      <c r="L6" s="73">
        <f t="shared" ca="1" si="10"/>
        <v>0</v>
      </c>
      <c r="M6" s="74" t="e">
        <f t="shared" ca="1" si="11"/>
        <v>#N/A</v>
      </c>
      <c r="N6" s="72" t="e">
        <f t="shared" ca="1" si="12"/>
        <v>#N/A</v>
      </c>
      <c r="O6" s="73" t="e">
        <f t="shared" ca="1" si="13"/>
        <v>#REF!</v>
      </c>
      <c r="P6" s="73" t="e">
        <f t="shared" ca="1" si="14"/>
        <v>#REF!</v>
      </c>
      <c r="Q6" s="74" t="e">
        <f t="shared" ca="1" si="15"/>
        <v>#N/A</v>
      </c>
      <c r="R6" s="72" t="e">
        <f t="shared" ca="1" si="16"/>
        <v>#N/A</v>
      </c>
      <c r="S6" s="73" t="e">
        <f t="shared" ca="1" si="17"/>
        <v>#REF!</v>
      </c>
      <c r="T6" s="73" t="e">
        <f t="shared" ca="1" si="18"/>
        <v>#REF!</v>
      </c>
      <c r="U6" s="74" t="e">
        <f t="shared" ca="1" si="19"/>
        <v>#N/A</v>
      </c>
      <c r="V6" s="72" t="e">
        <f t="shared" ca="1" si="20"/>
        <v>#N/A</v>
      </c>
      <c r="W6" s="73" t="e">
        <f t="shared" ca="1" si="21"/>
        <v>#REF!</v>
      </c>
      <c r="X6" s="73" t="e">
        <f t="shared" ca="1" si="22"/>
        <v>#REF!</v>
      </c>
      <c r="Y6" s="74" t="e">
        <f t="shared" ca="1" si="23"/>
        <v>#N/A</v>
      </c>
      <c r="Z6" s="72" t="e">
        <f t="shared" ca="1" si="24"/>
        <v>#N/A</v>
      </c>
      <c r="AA6" s="73" t="e">
        <f t="shared" ca="1" si="25"/>
        <v>#REF!</v>
      </c>
      <c r="AB6" s="73" t="e">
        <f t="shared" ca="1" si="26"/>
        <v>#REF!</v>
      </c>
      <c r="AC6" s="74" t="e">
        <f t="shared" ca="1" si="27"/>
        <v>#N/A</v>
      </c>
    </row>
    <row r="7" spans="1:29">
      <c r="A7" t="s">
        <v>24</v>
      </c>
      <c r="B7" s="72">
        <f t="shared" ca="1" si="0"/>
        <v>453</v>
      </c>
      <c r="C7" s="73">
        <f t="shared" ca="1" si="1"/>
        <v>20</v>
      </c>
      <c r="D7" s="73">
        <f t="shared" ca="1" si="2"/>
        <v>17</v>
      </c>
      <c r="E7" s="74">
        <f t="shared" ca="1" si="3"/>
        <v>0.15000000000000002</v>
      </c>
      <c r="F7" s="72">
        <f t="shared" ca="1" si="4"/>
        <v>2741</v>
      </c>
      <c r="G7" s="73">
        <f t="shared" ca="1" si="5"/>
        <v>19</v>
      </c>
      <c r="H7" s="73">
        <f t="shared" ca="1" si="6"/>
        <v>1</v>
      </c>
      <c r="I7" s="74">
        <f t="shared" ca="1" si="7"/>
        <v>0.94736842105263164</v>
      </c>
      <c r="J7" s="72">
        <f t="shared" ca="1" si="8"/>
        <v>1278.5</v>
      </c>
      <c r="K7" s="73">
        <f t="shared" ca="1" si="9"/>
        <v>20</v>
      </c>
      <c r="L7" s="73">
        <f t="shared" ca="1" si="10"/>
        <v>3</v>
      </c>
      <c r="M7" s="74">
        <f t="shared" ca="1" si="11"/>
        <v>0.85</v>
      </c>
      <c r="N7" s="72" t="e">
        <f t="shared" ca="1" si="12"/>
        <v>#N/A</v>
      </c>
      <c r="O7" s="73" t="e">
        <f t="shared" ca="1" si="13"/>
        <v>#REF!</v>
      </c>
      <c r="P7" s="73" t="e">
        <f t="shared" ca="1" si="14"/>
        <v>#REF!</v>
      </c>
      <c r="Q7" s="74" t="e">
        <f t="shared" ca="1" si="15"/>
        <v>#N/A</v>
      </c>
      <c r="R7" s="72" t="e">
        <f t="shared" ca="1" si="16"/>
        <v>#N/A</v>
      </c>
      <c r="S7" s="73" t="e">
        <f t="shared" ca="1" si="17"/>
        <v>#REF!</v>
      </c>
      <c r="T7" s="73" t="e">
        <f t="shared" ca="1" si="18"/>
        <v>#REF!</v>
      </c>
      <c r="U7" s="74" t="e">
        <f t="shared" ca="1" si="19"/>
        <v>#N/A</v>
      </c>
      <c r="V7" s="72" t="e">
        <f t="shared" ca="1" si="20"/>
        <v>#N/A</v>
      </c>
      <c r="W7" s="73" t="e">
        <f t="shared" ca="1" si="21"/>
        <v>#REF!</v>
      </c>
      <c r="X7" s="73" t="e">
        <f t="shared" ca="1" si="22"/>
        <v>#REF!</v>
      </c>
      <c r="Y7" s="74" t="e">
        <f t="shared" ca="1" si="23"/>
        <v>#N/A</v>
      </c>
      <c r="Z7" s="72" t="e">
        <f t="shared" ca="1" si="24"/>
        <v>#N/A</v>
      </c>
      <c r="AA7" s="73" t="e">
        <f t="shared" ca="1" si="25"/>
        <v>#REF!</v>
      </c>
      <c r="AB7" s="73" t="e">
        <f t="shared" ca="1" si="26"/>
        <v>#REF!</v>
      </c>
      <c r="AC7" s="74" t="e">
        <f t="shared" ca="1" si="27"/>
        <v>#N/A</v>
      </c>
    </row>
    <row r="8" spans="1:29">
      <c r="A8" t="s">
        <v>25</v>
      </c>
      <c r="B8" s="72" t="e">
        <f t="shared" ca="1" si="0"/>
        <v>#N/A</v>
      </c>
      <c r="C8" s="73" t="e">
        <f t="shared" ca="1" si="1"/>
        <v>#N/A</v>
      </c>
      <c r="D8" s="73">
        <f t="shared" ca="1" si="2"/>
        <v>0</v>
      </c>
      <c r="E8" s="74" t="e">
        <f t="shared" ca="1" si="3"/>
        <v>#N/A</v>
      </c>
      <c r="F8" s="72">
        <f t="shared" ca="1" si="4"/>
        <v>4545</v>
      </c>
      <c r="G8" s="73">
        <f t="shared" ca="1" si="5"/>
        <v>19</v>
      </c>
      <c r="H8" s="73">
        <f t="shared" ca="1" si="6"/>
        <v>1</v>
      </c>
      <c r="I8" s="74">
        <f t="shared" ca="1" si="7"/>
        <v>0.94736842105263164</v>
      </c>
      <c r="J8" s="72" t="e">
        <f t="shared" ca="1" si="8"/>
        <v>#N/A</v>
      </c>
      <c r="K8" s="73" t="e">
        <f t="shared" ca="1" si="9"/>
        <v>#N/A</v>
      </c>
      <c r="L8" s="73">
        <f t="shared" ca="1" si="10"/>
        <v>0</v>
      </c>
      <c r="M8" s="74" t="e">
        <f t="shared" ca="1" si="11"/>
        <v>#N/A</v>
      </c>
      <c r="N8" s="72" t="e">
        <f t="shared" ca="1" si="12"/>
        <v>#N/A</v>
      </c>
      <c r="O8" s="73" t="e">
        <f t="shared" ca="1" si="13"/>
        <v>#REF!</v>
      </c>
      <c r="P8" s="73" t="e">
        <f t="shared" ca="1" si="14"/>
        <v>#REF!</v>
      </c>
      <c r="Q8" s="74" t="e">
        <f t="shared" ca="1" si="15"/>
        <v>#N/A</v>
      </c>
      <c r="R8" s="72" t="e">
        <f t="shared" ca="1" si="16"/>
        <v>#N/A</v>
      </c>
      <c r="S8" s="73" t="e">
        <f t="shared" ca="1" si="17"/>
        <v>#REF!</v>
      </c>
      <c r="T8" s="73" t="e">
        <f t="shared" ca="1" si="18"/>
        <v>#REF!</v>
      </c>
      <c r="U8" s="74" t="e">
        <f t="shared" ca="1" si="19"/>
        <v>#N/A</v>
      </c>
      <c r="V8" s="72" t="e">
        <f t="shared" ca="1" si="20"/>
        <v>#N/A</v>
      </c>
      <c r="W8" s="73" t="e">
        <f t="shared" ca="1" si="21"/>
        <v>#REF!</v>
      </c>
      <c r="X8" s="73" t="e">
        <f t="shared" ca="1" si="22"/>
        <v>#REF!</v>
      </c>
      <c r="Y8" s="74" t="e">
        <f t="shared" ca="1" si="23"/>
        <v>#N/A</v>
      </c>
      <c r="Z8" s="72" t="e">
        <f t="shared" ca="1" si="24"/>
        <v>#N/A</v>
      </c>
      <c r="AA8" s="73" t="e">
        <f t="shared" ca="1" si="25"/>
        <v>#REF!</v>
      </c>
      <c r="AB8" s="73" t="e">
        <f t="shared" ca="1" si="26"/>
        <v>#REF!</v>
      </c>
      <c r="AC8" s="74" t="e">
        <f t="shared" ca="1" si="27"/>
        <v>#N/A</v>
      </c>
    </row>
    <row r="9" spans="1:29">
      <c r="A9" t="s">
        <v>26</v>
      </c>
      <c r="B9" s="72" t="e">
        <f t="shared" ca="1" si="0"/>
        <v>#N/A</v>
      </c>
      <c r="C9" s="73" t="e">
        <f t="shared" ca="1" si="1"/>
        <v>#N/A</v>
      </c>
      <c r="D9" s="73">
        <f t="shared" ca="1" si="2"/>
        <v>0</v>
      </c>
      <c r="E9" s="74" t="e">
        <f t="shared" ca="1" si="3"/>
        <v>#N/A</v>
      </c>
      <c r="F9" s="72" t="e">
        <f t="shared" ca="1" si="4"/>
        <v>#N/A</v>
      </c>
      <c r="G9" s="73" t="e">
        <f t="shared" ca="1" si="5"/>
        <v>#N/A</v>
      </c>
      <c r="H9" s="73">
        <f t="shared" ca="1" si="6"/>
        <v>0</v>
      </c>
      <c r="I9" s="74" t="e">
        <f t="shared" ca="1" si="7"/>
        <v>#N/A</v>
      </c>
      <c r="J9" s="72" t="e">
        <f t="shared" ca="1" si="8"/>
        <v>#N/A</v>
      </c>
      <c r="K9" s="73" t="e">
        <f t="shared" ca="1" si="9"/>
        <v>#N/A</v>
      </c>
      <c r="L9" s="73">
        <f t="shared" ca="1" si="10"/>
        <v>0</v>
      </c>
      <c r="M9" s="74" t="e">
        <f t="shared" ca="1" si="11"/>
        <v>#N/A</v>
      </c>
      <c r="N9" s="72" t="e">
        <f t="shared" ca="1" si="12"/>
        <v>#N/A</v>
      </c>
      <c r="O9" s="73" t="e">
        <f t="shared" ca="1" si="13"/>
        <v>#REF!</v>
      </c>
      <c r="P9" s="73" t="e">
        <f t="shared" ca="1" si="14"/>
        <v>#REF!</v>
      </c>
      <c r="Q9" s="74" t="e">
        <f t="shared" ca="1" si="15"/>
        <v>#N/A</v>
      </c>
      <c r="R9" s="72" t="e">
        <f t="shared" ca="1" si="16"/>
        <v>#N/A</v>
      </c>
      <c r="S9" s="73" t="e">
        <f t="shared" ca="1" si="17"/>
        <v>#REF!</v>
      </c>
      <c r="T9" s="73" t="e">
        <f t="shared" ca="1" si="18"/>
        <v>#REF!</v>
      </c>
      <c r="U9" s="74" t="e">
        <f t="shared" ca="1" si="19"/>
        <v>#N/A</v>
      </c>
      <c r="V9" s="72" t="e">
        <f t="shared" ca="1" si="20"/>
        <v>#N/A</v>
      </c>
      <c r="W9" s="73" t="e">
        <f t="shared" ca="1" si="21"/>
        <v>#REF!</v>
      </c>
      <c r="X9" s="73" t="e">
        <f t="shared" ca="1" si="22"/>
        <v>#REF!</v>
      </c>
      <c r="Y9" s="74" t="e">
        <f t="shared" ca="1" si="23"/>
        <v>#N/A</v>
      </c>
      <c r="Z9" s="72" t="e">
        <f t="shared" ca="1" si="24"/>
        <v>#N/A</v>
      </c>
      <c r="AA9" s="73" t="e">
        <f t="shared" ca="1" si="25"/>
        <v>#REF!</v>
      </c>
      <c r="AB9" s="73" t="e">
        <f t="shared" ca="1" si="26"/>
        <v>#REF!</v>
      </c>
      <c r="AC9" s="74" t="e">
        <f t="shared" ca="1" si="27"/>
        <v>#N/A</v>
      </c>
    </row>
    <row r="10" spans="1:29">
      <c r="A10" t="s">
        <v>27</v>
      </c>
      <c r="B10" s="72" t="e">
        <f t="shared" ca="1" si="0"/>
        <v>#N/A</v>
      </c>
      <c r="C10" s="73" t="e">
        <f t="shared" ca="1" si="1"/>
        <v>#N/A</v>
      </c>
      <c r="D10" s="73">
        <f t="shared" ca="1" si="2"/>
        <v>0</v>
      </c>
      <c r="E10" s="74" t="e">
        <f t="shared" ca="1" si="3"/>
        <v>#N/A</v>
      </c>
      <c r="F10" s="72" t="e">
        <f t="shared" ca="1" si="4"/>
        <v>#N/A</v>
      </c>
      <c r="G10" s="73" t="e">
        <f t="shared" ca="1" si="5"/>
        <v>#N/A</v>
      </c>
      <c r="H10" s="73">
        <f t="shared" ca="1" si="6"/>
        <v>0</v>
      </c>
      <c r="I10" s="74" t="e">
        <f t="shared" ca="1" si="7"/>
        <v>#N/A</v>
      </c>
      <c r="J10" s="72" t="e">
        <f t="shared" ca="1" si="8"/>
        <v>#N/A</v>
      </c>
      <c r="K10" s="73" t="e">
        <f t="shared" ca="1" si="9"/>
        <v>#N/A</v>
      </c>
      <c r="L10" s="73">
        <f t="shared" ca="1" si="10"/>
        <v>0</v>
      </c>
      <c r="M10" s="74" t="e">
        <f t="shared" ca="1" si="11"/>
        <v>#N/A</v>
      </c>
      <c r="N10" s="72" t="e">
        <f t="shared" ca="1" si="12"/>
        <v>#N/A</v>
      </c>
      <c r="O10" s="73" t="e">
        <f t="shared" ca="1" si="13"/>
        <v>#REF!</v>
      </c>
      <c r="P10" s="73" t="e">
        <f t="shared" ca="1" si="14"/>
        <v>#REF!</v>
      </c>
      <c r="Q10" s="74" t="e">
        <f t="shared" ca="1" si="15"/>
        <v>#N/A</v>
      </c>
      <c r="R10" s="72" t="e">
        <f t="shared" ca="1" si="16"/>
        <v>#N/A</v>
      </c>
      <c r="S10" s="73" t="e">
        <f t="shared" ca="1" si="17"/>
        <v>#REF!</v>
      </c>
      <c r="T10" s="73" t="e">
        <f t="shared" ca="1" si="18"/>
        <v>#REF!</v>
      </c>
      <c r="U10" s="74" t="e">
        <f t="shared" ca="1" si="19"/>
        <v>#N/A</v>
      </c>
      <c r="V10" s="72" t="e">
        <f t="shared" ca="1" si="20"/>
        <v>#N/A</v>
      </c>
      <c r="W10" s="73" t="e">
        <f t="shared" ca="1" si="21"/>
        <v>#REF!</v>
      </c>
      <c r="X10" s="73" t="e">
        <f t="shared" ca="1" si="22"/>
        <v>#REF!</v>
      </c>
      <c r="Y10" s="74" t="e">
        <f t="shared" ca="1" si="23"/>
        <v>#N/A</v>
      </c>
      <c r="Z10" s="72" t="e">
        <f t="shared" ca="1" si="24"/>
        <v>#N/A</v>
      </c>
      <c r="AA10" s="73" t="e">
        <f t="shared" ca="1" si="25"/>
        <v>#REF!</v>
      </c>
      <c r="AB10" s="73" t="e">
        <f t="shared" ca="1" si="26"/>
        <v>#REF!</v>
      </c>
      <c r="AC10" s="74" t="e">
        <f t="shared" ca="1" si="27"/>
        <v>#N/A</v>
      </c>
    </row>
    <row r="11" spans="1:29">
      <c r="A11" t="s">
        <v>28</v>
      </c>
      <c r="B11" s="72" t="e">
        <f t="shared" ca="1" si="0"/>
        <v>#N/A</v>
      </c>
      <c r="C11" s="73" t="e">
        <f t="shared" ca="1" si="1"/>
        <v>#N/A</v>
      </c>
      <c r="D11" s="73">
        <f t="shared" ca="1" si="2"/>
        <v>0</v>
      </c>
      <c r="E11" s="74" t="e">
        <f t="shared" ca="1" si="3"/>
        <v>#N/A</v>
      </c>
      <c r="F11" s="72" t="e">
        <f t="shared" ca="1" si="4"/>
        <v>#N/A</v>
      </c>
      <c r="G11" s="73" t="e">
        <f t="shared" ca="1" si="5"/>
        <v>#N/A</v>
      </c>
      <c r="H11" s="73">
        <f t="shared" ca="1" si="6"/>
        <v>0</v>
      </c>
      <c r="I11" s="74" t="e">
        <f t="shared" ca="1" si="7"/>
        <v>#N/A</v>
      </c>
      <c r="J11" s="72" t="e">
        <f t="shared" ca="1" si="8"/>
        <v>#N/A</v>
      </c>
      <c r="K11" s="73" t="e">
        <f t="shared" ca="1" si="9"/>
        <v>#N/A</v>
      </c>
      <c r="L11" s="73">
        <f t="shared" ca="1" si="10"/>
        <v>0</v>
      </c>
      <c r="M11" s="74" t="e">
        <f t="shared" ca="1" si="11"/>
        <v>#N/A</v>
      </c>
      <c r="N11" s="72" t="e">
        <f t="shared" ca="1" si="12"/>
        <v>#N/A</v>
      </c>
      <c r="O11" s="73" t="e">
        <f t="shared" ca="1" si="13"/>
        <v>#REF!</v>
      </c>
      <c r="P11" s="73" t="e">
        <f t="shared" ca="1" si="14"/>
        <v>#REF!</v>
      </c>
      <c r="Q11" s="74" t="e">
        <f t="shared" ca="1" si="15"/>
        <v>#N/A</v>
      </c>
      <c r="R11" s="72" t="e">
        <f t="shared" ca="1" si="16"/>
        <v>#N/A</v>
      </c>
      <c r="S11" s="73" t="e">
        <f t="shared" ca="1" si="17"/>
        <v>#REF!</v>
      </c>
      <c r="T11" s="73" t="e">
        <f t="shared" ca="1" si="18"/>
        <v>#REF!</v>
      </c>
      <c r="U11" s="74" t="e">
        <f t="shared" ca="1" si="19"/>
        <v>#N/A</v>
      </c>
      <c r="V11" s="72" t="e">
        <f t="shared" ca="1" si="20"/>
        <v>#N/A</v>
      </c>
      <c r="W11" s="73" t="e">
        <f t="shared" ca="1" si="21"/>
        <v>#REF!</v>
      </c>
      <c r="X11" s="73" t="e">
        <f t="shared" ca="1" si="22"/>
        <v>#REF!</v>
      </c>
      <c r="Y11" s="74" t="e">
        <f t="shared" ca="1" si="23"/>
        <v>#N/A</v>
      </c>
      <c r="Z11" s="72" t="e">
        <f t="shared" ca="1" si="24"/>
        <v>#N/A</v>
      </c>
      <c r="AA11" s="73" t="e">
        <f t="shared" ca="1" si="25"/>
        <v>#REF!</v>
      </c>
      <c r="AB11" s="73" t="e">
        <f t="shared" ca="1" si="26"/>
        <v>#REF!</v>
      </c>
      <c r="AC11" s="74" t="e">
        <f t="shared" ca="1" si="27"/>
        <v>#N/A</v>
      </c>
    </row>
    <row r="12" spans="1:29">
      <c r="A12" t="s">
        <v>29</v>
      </c>
      <c r="B12" s="72" t="e">
        <f t="shared" ca="1" si="0"/>
        <v>#N/A</v>
      </c>
      <c r="C12" s="73" t="e">
        <f t="shared" ca="1" si="1"/>
        <v>#N/A</v>
      </c>
      <c r="D12" s="73">
        <f t="shared" ca="1" si="2"/>
        <v>0</v>
      </c>
      <c r="E12" s="74" t="e">
        <f t="shared" ca="1" si="3"/>
        <v>#N/A</v>
      </c>
      <c r="F12" s="72" t="e">
        <f t="shared" ca="1" si="4"/>
        <v>#N/A</v>
      </c>
      <c r="G12" s="73" t="e">
        <f t="shared" ca="1" si="5"/>
        <v>#N/A</v>
      </c>
      <c r="H12" s="73">
        <f t="shared" ca="1" si="6"/>
        <v>0</v>
      </c>
      <c r="I12" s="74" t="e">
        <f t="shared" ca="1" si="7"/>
        <v>#N/A</v>
      </c>
      <c r="J12" s="72">
        <f t="shared" ca="1" si="8"/>
        <v>3920.5</v>
      </c>
      <c r="K12" s="73">
        <f t="shared" ca="1" si="9"/>
        <v>20</v>
      </c>
      <c r="L12" s="73">
        <f t="shared" ca="1" si="10"/>
        <v>5</v>
      </c>
      <c r="M12" s="74">
        <f t="shared" ca="1" si="11"/>
        <v>0.75</v>
      </c>
      <c r="N12" s="72" t="e">
        <f t="shared" ca="1" si="12"/>
        <v>#N/A</v>
      </c>
      <c r="O12" s="73" t="e">
        <f t="shared" ca="1" si="13"/>
        <v>#REF!</v>
      </c>
      <c r="P12" s="73" t="e">
        <f t="shared" ca="1" si="14"/>
        <v>#REF!</v>
      </c>
      <c r="Q12" s="74" t="e">
        <f t="shared" ca="1" si="15"/>
        <v>#N/A</v>
      </c>
      <c r="R12" s="72" t="e">
        <f t="shared" ca="1" si="16"/>
        <v>#N/A</v>
      </c>
      <c r="S12" s="73" t="e">
        <f t="shared" ca="1" si="17"/>
        <v>#REF!</v>
      </c>
      <c r="T12" s="73" t="e">
        <f t="shared" ca="1" si="18"/>
        <v>#REF!</v>
      </c>
      <c r="U12" s="74" t="e">
        <f t="shared" ca="1" si="19"/>
        <v>#N/A</v>
      </c>
      <c r="V12" s="72" t="e">
        <f t="shared" ca="1" si="20"/>
        <v>#N/A</v>
      </c>
      <c r="W12" s="73" t="e">
        <f t="shared" ca="1" si="21"/>
        <v>#REF!</v>
      </c>
      <c r="X12" s="73" t="e">
        <f t="shared" ca="1" si="22"/>
        <v>#REF!</v>
      </c>
      <c r="Y12" s="74" t="e">
        <f t="shared" ca="1" si="23"/>
        <v>#N/A</v>
      </c>
      <c r="Z12" s="72" t="e">
        <f t="shared" ca="1" si="24"/>
        <v>#N/A</v>
      </c>
      <c r="AA12" s="73" t="e">
        <f t="shared" ca="1" si="25"/>
        <v>#REF!</v>
      </c>
      <c r="AB12" s="73" t="e">
        <f t="shared" ca="1" si="26"/>
        <v>#REF!</v>
      </c>
      <c r="AC12" s="74" t="e">
        <f t="shared" ca="1" si="27"/>
        <v>#N/A</v>
      </c>
    </row>
    <row r="13" spans="1:29">
      <c r="A13" t="s">
        <v>30</v>
      </c>
      <c r="B13" s="72">
        <f t="shared" ca="1" si="0"/>
        <v>3.5</v>
      </c>
      <c r="C13" s="73">
        <f t="shared" ca="1" si="1"/>
        <v>20</v>
      </c>
      <c r="D13" s="73">
        <f t="shared" ca="1" si="2"/>
        <v>20</v>
      </c>
      <c r="E13" s="74">
        <f t="shared" ca="1" si="3"/>
        <v>0</v>
      </c>
      <c r="F13" s="72">
        <f t="shared" ca="1" si="4"/>
        <v>92</v>
      </c>
      <c r="G13" s="73">
        <f t="shared" ca="1" si="5"/>
        <v>19</v>
      </c>
      <c r="H13" s="73">
        <f t="shared" ca="1" si="6"/>
        <v>19</v>
      </c>
      <c r="I13" s="74">
        <f t="shared" ca="1" si="7"/>
        <v>0</v>
      </c>
      <c r="J13" s="72">
        <f t="shared" ca="1" si="8"/>
        <v>87</v>
      </c>
      <c r="K13" s="73">
        <f t="shared" ca="1" si="9"/>
        <v>20</v>
      </c>
      <c r="L13" s="73">
        <f t="shared" ca="1" si="10"/>
        <v>20</v>
      </c>
      <c r="M13" s="74">
        <f t="shared" ca="1" si="11"/>
        <v>0</v>
      </c>
      <c r="N13" s="72" t="e">
        <f t="shared" ca="1" si="12"/>
        <v>#N/A</v>
      </c>
      <c r="O13" s="73" t="e">
        <f t="shared" ca="1" si="13"/>
        <v>#REF!</v>
      </c>
      <c r="P13" s="73" t="e">
        <f t="shared" ca="1" si="14"/>
        <v>#REF!</v>
      </c>
      <c r="Q13" s="74" t="e">
        <f t="shared" ca="1" si="15"/>
        <v>#N/A</v>
      </c>
      <c r="R13" s="72" t="e">
        <f t="shared" ca="1" si="16"/>
        <v>#N/A</v>
      </c>
      <c r="S13" s="73" t="e">
        <f t="shared" ca="1" si="17"/>
        <v>#REF!</v>
      </c>
      <c r="T13" s="73" t="e">
        <f t="shared" ca="1" si="18"/>
        <v>#REF!</v>
      </c>
      <c r="U13" s="74" t="e">
        <f t="shared" ca="1" si="19"/>
        <v>#N/A</v>
      </c>
      <c r="V13" s="72" t="e">
        <f t="shared" ca="1" si="20"/>
        <v>#N/A</v>
      </c>
      <c r="W13" s="73" t="e">
        <f t="shared" ca="1" si="21"/>
        <v>#REF!</v>
      </c>
      <c r="X13" s="73" t="e">
        <f t="shared" ca="1" si="22"/>
        <v>#REF!</v>
      </c>
      <c r="Y13" s="74" t="e">
        <f t="shared" ca="1" si="23"/>
        <v>#N/A</v>
      </c>
      <c r="Z13" s="72" t="e">
        <f t="shared" ca="1" si="24"/>
        <v>#N/A</v>
      </c>
      <c r="AA13" s="73" t="e">
        <f t="shared" ca="1" si="25"/>
        <v>#REF!</v>
      </c>
      <c r="AB13" s="73" t="e">
        <f t="shared" ca="1" si="26"/>
        <v>#REF!</v>
      </c>
      <c r="AC13" s="74" t="e">
        <f t="shared" ca="1" si="27"/>
        <v>#N/A</v>
      </c>
    </row>
    <row r="14" spans="1:29" ht="17.25" thickBot="1">
      <c r="A14" t="s">
        <v>31</v>
      </c>
      <c r="B14" s="75">
        <f t="shared" ca="1" si="0"/>
        <v>1.5</v>
      </c>
      <c r="C14" s="76">
        <f t="shared" ca="1" si="1"/>
        <v>20</v>
      </c>
      <c r="D14" s="76">
        <f t="shared" ca="1" si="2"/>
        <v>19</v>
      </c>
      <c r="E14" s="77">
        <f t="shared" ca="1" si="3"/>
        <v>5.0000000000000044E-2</v>
      </c>
      <c r="F14" s="75">
        <f t="shared" ca="1" si="4"/>
        <v>3.5</v>
      </c>
      <c r="G14" s="76">
        <f t="shared" ca="1" si="5"/>
        <v>19</v>
      </c>
      <c r="H14" s="76">
        <f t="shared" ca="1" si="6"/>
        <v>19</v>
      </c>
      <c r="I14" s="77">
        <f t="shared" ca="1" si="7"/>
        <v>0</v>
      </c>
      <c r="J14" s="75">
        <f t="shared" ca="1" si="8"/>
        <v>13</v>
      </c>
      <c r="K14" s="76">
        <f t="shared" ca="1" si="9"/>
        <v>20</v>
      </c>
      <c r="L14" s="76">
        <f t="shared" ca="1" si="10"/>
        <v>20</v>
      </c>
      <c r="M14" s="77">
        <f t="shared" ca="1" si="11"/>
        <v>0</v>
      </c>
      <c r="N14" s="75" t="e">
        <f t="shared" ca="1" si="12"/>
        <v>#N/A</v>
      </c>
      <c r="O14" s="76" t="e">
        <f t="shared" ca="1" si="13"/>
        <v>#REF!</v>
      </c>
      <c r="P14" s="76" t="e">
        <f t="shared" ca="1" si="14"/>
        <v>#REF!</v>
      </c>
      <c r="Q14" s="77" t="e">
        <f t="shared" ca="1" si="15"/>
        <v>#N/A</v>
      </c>
      <c r="R14" s="75" t="e">
        <f t="shared" ca="1" si="16"/>
        <v>#N/A</v>
      </c>
      <c r="S14" s="76" t="e">
        <f t="shared" ca="1" si="17"/>
        <v>#REF!</v>
      </c>
      <c r="T14" s="76" t="e">
        <f t="shared" ca="1" si="18"/>
        <v>#REF!</v>
      </c>
      <c r="U14" s="77" t="e">
        <f t="shared" ca="1" si="19"/>
        <v>#N/A</v>
      </c>
      <c r="V14" s="75" t="e">
        <f t="shared" ca="1" si="20"/>
        <v>#N/A</v>
      </c>
      <c r="W14" s="76" t="e">
        <f t="shared" ca="1" si="21"/>
        <v>#REF!</v>
      </c>
      <c r="X14" s="76" t="e">
        <f t="shared" ca="1" si="22"/>
        <v>#REF!</v>
      </c>
      <c r="Y14" s="77" t="e">
        <f t="shared" ca="1" si="23"/>
        <v>#N/A</v>
      </c>
      <c r="Z14" s="75" t="e">
        <f t="shared" ca="1" si="24"/>
        <v>#N/A</v>
      </c>
      <c r="AA14" s="76" t="e">
        <f t="shared" ca="1" si="25"/>
        <v>#REF!</v>
      </c>
      <c r="AB14" s="76" t="e">
        <f t="shared" ca="1" si="26"/>
        <v>#REF!</v>
      </c>
      <c r="AC14" s="77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4주령</vt:lpstr>
      <vt:lpstr>8주령</vt:lpstr>
      <vt:lpstr>12주령</vt:lpstr>
      <vt:lpstr>graph</vt:lpstr>
      <vt:lpstr>'8주령'!Print_Area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2020-06-02T06:31:33Z</cp:lastPrinted>
  <dcterms:created xsi:type="dcterms:W3CDTF">2020-05-14T06:40:54Z</dcterms:created>
  <dcterms:modified xsi:type="dcterms:W3CDTF">2020-08-05T07:29:01Z</dcterms:modified>
</cp:coreProperties>
</file>